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filterPrivacy="1" codeName="ThisWorkbook" autoCompressPictures="0"/>
  <xr:revisionPtr revIDLastSave="0" documentId="13_ncr:1_{F6067599-7BFC-F14A-B3D4-06EBA36355ED}" xr6:coauthVersionLast="36" xr6:coauthVersionMax="36" xr10:uidLastSave="{00000000-0000-0000-0000-000000000000}"/>
  <workbookProtection lockStructure="1"/>
  <bookViews>
    <workbookView xWindow="23020" yWindow="1300" windowWidth="24780" windowHeight="27500" activeTab="2" xr2:uid="{00000000-000D-0000-FFFF-FFFF00000000}"/>
  </bookViews>
  <sheets>
    <sheet name="Instructions" sheetId="8" r:id="rId1"/>
    <sheet name="Ask &amp; Acquire" sheetId="9" r:id="rId2"/>
    <sheet name="Appraise" sheetId="2" r:id="rId3"/>
    <sheet name="Apply" sheetId="7" r:id="rId4"/>
  </sheets>
  <definedNames>
    <definedName name="aa" localSheetId="2">Appraise!$F$53</definedName>
    <definedName name="bb" localSheetId="2">Appraise!$G$53</definedName>
    <definedName name="cc" localSheetId="2">Appraise!$F$55</definedName>
    <definedName name="cgall" localSheetId="2">Appraise!$G$36</definedName>
    <definedName name="cgfollow" localSheetId="2">Appraise!$G$43</definedName>
    <definedName name="ci" localSheetId="2">Appraise!$E$68</definedName>
    <definedName name="cmean" localSheetId="2">Appraise!$G$61</definedName>
    <definedName name="csdev" localSheetId="2">Appraise!$G$62</definedName>
    <definedName name="cse" localSheetId="2">Appraise!$G$63</definedName>
    <definedName name="dd" localSheetId="2">Appraise!$G$55</definedName>
    <definedName name="egall" localSheetId="2">Appraise!$F$36</definedName>
    <definedName name="egfollow" localSheetId="2">Appraise!$F$43</definedName>
    <definedName name="emean" localSheetId="2">Appraise!$F$61</definedName>
    <definedName name="esdev" localSheetId="2">Appraise!$F$62</definedName>
    <definedName name="ese" localSheetId="2">Appraise!$F$63</definedName>
    <definedName name="ittcgo" localSheetId="2">Appraise!$H$73</definedName>
    <definedName name="ittego" localSheetId="2">Appraise!$E$73</definedName>
    <definedName name="mcg" localSheetId="2">Appraise!$H$79</definedName>
    <definedName name="md" localSheetId="2">Appraise!$N$79</definedName>
    <definedName name="meg" localSheetId="2">Appraise!$E$79</definedName>
    <definedName name="otcgo" localSheetId="2">Appraise!$H$76</definedName>
    <definedName name="otego" localSheetId="2">Appraise!$E$76</definedName>
    <definedName name="per" localSheetId="2">Appraise!$F$66</definedName>
    <definedName name="_xlnm.Print_Area" localSheetId="3">Apply!$A:$D</definedName>
    <definedName name="_xlnm.Print_Area" localSheetId="2">Appraise!$A$1:$R$127</definedName>
    <definedName name="_xlnm.Print_Area" localSheetId="1">'Ask &amp; Acquire'!$A:$H</definedName>
    <definedName name="rm" localSheetId="2">Appraise!$K$79</definedName>
    <definedName name="zscore" localSheetId="2">Appraise!$N$68</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J69" i="2" l="1"/>
  <c r="D69" i="2"/>
  <c r="N68" i="2"/>
  <c r="C80" i="2"/>
  <c r="C77" i="2"/>
  <c r="C74" i="2"/>
  <c r="N79" i="2"/>
  <c r="O80" i="2"/>
  <c r="M80" i="2"/>
  <c r="K79" i="2"/>
  <c r="E79" i="2"/>
  <c r="H79" i="2"/>
  <c r="L80" i="2"/>
  <c r="J80" i="2"/>
  <c r="I80" i="2"/>
  <c r="G80" i="2"/>
  <c r="F80" i="2"/>
  <c r="D80" i="2"/>
  <c r="E76" i="2"/>
  <c r="H76" i="2"/>
  <c r="I77" i="2"/>
  <c r="G77" i="2"/>
  <c r="F77" i="2"/>
  <c r="D77" i="2"/>
  <c r="E73" i="2"/>
  <c r="H73" i="2"/>
  <c r="I74" i="2"/>
  <c r="G74" i="2"/>
  <c r="F74" i="2"/>
  <c r="D74" i="2"/>
  <c r="C69" i="2"/>
  <c r="R77" i="2" l="1"/>
  <c r="R74" i="2"/>
  <c r="H80" i="2"/>
  <c r="H77" i="2"/>
  <c r="E74" i="2"/>
  <c r="H74" i="2"/>
  <c r="K76" i="2"/>
  <c r="K73" i="2"/>
  <c r="E77" i="2"/>
  <c r="L77" i="2"/>
  <c r="M77" i="2"/>
  <c r="M74" i="2"/>
  <c r="P74" i="2"/>
  <c r="N76" i="2"/>
  <c r="P77" i="2"/>
  <c r="N73" i="2"/>
  <c r="Q73" i="2"/>
  <c r="L74" i="2"/>
  <c r="Q76" i="2"/>
  <c r="E80" i="2"/>
  <c r="K80" i="2"/>
  <c r="N80" i="2"/>
  <c r="J74" i="2"/>
  <c r="O74" i="2"/>
  <c r="J77" i="2"/>
  <c r="O77" i="2"/>
  <c r="Q77" i="2" l="1"/>
  <c r="Q74" i="2"/>
  <c r="N74" i="2"/>
  <c r="K74" i="2"/>
  <c r="K77" i="2"/>
  <c r="N7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100-000001000000}">
      <text>
        <r>
          <rPr>
            <sz val="12"/>
            <color indexed="81"/>
            <rFont val="Arial"/>
            <family val="2"/>
          </rPr>
          <t xml:space="preserve">Who performed this assessment?  Enter initials or own self-identifier. (You can increase the size of the yellow areas on this sheet by clicking on the line under the numbers on the left of the sheet and dragging down)
</t>
        </r>
      </text>
    </comment>
    <comment ref="A5" authorId="0" shapeId="0" xr:uid="{00000000-0006-0000-0100-000002000000}">
      <text>
        <r>
          <rPr>
            <sz val="12"/>
            <color rgb="FF000000"/>
            <rFont val="Arial"/>
            <family val="2"/>
          </rPr>
          <t xml:space="preserve"> Double click in box to add text. You can increase the size of the yellow areas on this sheet by clicking on the line under the numbers on the left of the sheet and dragging down
</t>
        </r>
      </text>
    </comment>
    <comment ref="C8" authorId="0" shapeId="0" xr:uid="{00000000-0006-0000-0100-000003000000}">
      <text>
        <r>
          <rPr>
            <sz val="14"/>
            <color rgb="FF000000"/>
            <rFont val="Calibri"/>
            <family val="2"/>
          </rPr>
          <t>This sheet can be used as the first step of the critical appraisal of a pre-selected paper (i.e. the author's question) or as the first step of  addressing a clinical (or public health) problem (your question).</t>
        </r>
        <r>
          <rPr>
            <sz val="10"/>
            <color rgb="FF000000"/>
            <rFont val="Calibri"/>
            <family val="2"/>
          </rPr>
          <t xml:space="preserve">
</t>
        </r>
      </text>
    </comment>
    <comment ref="C9" authorId="0" shapeId="0" xr:uid="{00000000-0006-0000-0100-000004000000}">
      <text>
        <r>
          <rPr>
            <sz val="14"/>
            <color rgb="FF000000"/>
            <rFont val="Calibri"/>
            <family val="2"/>
          </rPr>
          <t>Specify relevant patient/client/population group (be specific about: medical condition, age group, sex, etc.)</t>
        </r>
        <r>
          <rPr>
            <sz val="10"/>
            <color rgb="FF000000"/>
            <rFont val="Calibri"/>
            <family val="2"/>
          </rPr>
          <t xml:space="preserve">
</t>
        </r>
      </text>
    </comment>
    <comment ref="C10" authorId="0" shapeId="0" xr:uid="{00000000-0006-0000-0100-000005000000}">
      <text>
        <r>
          <rPr>
            <sz val="14"/>
            <color indexed="81"/>
            <rFont val="Calibri"/>
            <family val="2"/>
          </rPr>
          <t xml:space="preserve">Specify:  intervention(s) you want to find out about for RCTs &amp; other intervention studies; OR risk/intervention factor for case-control studies: OR  risk/prognostic factor for cohort studies. Be reasonably specific
</t>
        </r>
      </text>
    </comment>
    <comment ref="C11" authorId="0" shapeId="0" xr:uid="{00000000-0006-0000-0100-000006000000}">
      <text>
        <r>
          <rPr>
            <sz val="14"/>
            <color rgb="FF000000"/>
            <rFont val="Calibri"/>
            <family val="2"/>
          </rPr>
          <t xml:space="preserve">Specify alternative intervention (e.g. nothing or usual care); OR comparison factor you want to compare it with for case-control studies and cohort studies?
</t>
        </r>
      </text>
    </comment>
    <comment ref="C12" authorId="0" shapeId="0" xr:uid="{00000000-0006-0000-0100-000007000000}">
      <text>
        <r>
          <rPr>
            <sz val="14"/>
            <color rgb="FF000000"/>
            <rFont val="Calibri"/>
            <family val="2"/>
          </rPr>
          <t>Specify: the relevant health/disease-related outcomes you would like to prevent/reduce for RCTs;  the relevant health/disease related outcome/s for case-control studies and cohort studies</t>
        </r>
      </text>
    </comment>
    <comment ref="C13" authorId="0" shapeId="0" xr:uid="{00000000-0006-0000-0100-000008000000}">
      <text>
        <r>
          <rPr>
            <sz val="14"/>
            <color rgb="FF000000"/>
            <rFont val="Calibri"/>
            <family val="2"/>
          </rPr>
          <t xml:space="preserve">If appropriate, specify a relevant time period over which outcomes likely to occur.  
</t>
        </r>
      </text>
    </comment>
    <comment ref="A18" authorId="0" shapeId="0" xr:uid="{00000000-0006-0000-0100-000009000000}">
      <text>
        <r>
          <rPr>
            <sz val="12"/>
            <color rgb="FF000000"/>
            <rFont val="Arial"/>
            <family val="2"/>
          </rPr>
          <t xml:space="preserve">seldom used as search term
</t>
        </r>
      </text>
    </comment>
    <comment ref="A19" authorId="0" shapeId="0" xr:uid="{00000000-0006-0000-0100-00000A000000}">
      <text>
        <r>
          <rPr>
            <sz val="12"/>
            <color rgb="FF000000"/>
            <rFont val="Arial"/>
            <family val="2"/>
          </rPr>
          <t>Outcomes sometimes used as search terms</t>
        </r>
        <r>
          <rPr>
            <sz val="10"/>
            <color rgb="FF000000"/>
            <rFont val="Calibri"/>
            <family val="2"/>
          </rPr>
          <t xml:space="preserve">
</t>
        </r>
      </text>
    </comment>
    <comment ref="A20" authorId="0" shapeId="0" xr:uid="{00000000-0006-0000-0100-00000B000000}">
      <text>
        <r>
          <rPr>
            <sz val="12"/>
            <color rgb="FF000000"/>
            <rFont val="Arial"/>
            <family val="2"/>
          </rPr>
          <t xml:space="preserve">seldom used as search term
</t>
        </r>
      </text>
    </comment>
    <comment ref="A24" authorId="0" shapeId="0" xr:uid="{00000000-0006-0000-0100-00000C000000}">
      <text>
        <r>
          <rPr>
            <sz val="14"/>
            <color rgb="FF000000"/>
            <rFont val="Calibri"/>
            <family val="2"/>
          </rPr>
          <t>Enter full citation of publication selected</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5" authorId="0" shapeId="0" xr:uid="{00000000-0006-0000-0200-000001000000}">
      <text>
        <r>
          <rPr>
            <sz val="9"/>
            <color rgb="FF000000"/>
            <rFont val="Tahoma"/>
            <family val="2"/>
          </rPr>
          <t xml:space="preserve">When was this research report assessed?
</t>
        </r>
      </text>
    </comment>
    <comment ref="J5" authorId="0" shapeId="0" xr:uid="{00000000-0006-0000-0200-000002000000}">
      <text>
        <r>
          <rPr>
            <sz val="9"/>
            <color rgb="FF000000"/>
            <rFont val="Tahoma"/>
            <family val="2"/>
          </rPr>
          <t xml:space="preserve">Enter abbreviated publication details of study: main author, journal &amp; year of publication. 
</t>
        </r>
        <r>
          <rPr>
            <sz val="9"/>
            <color rgb="FF000000"/>
            <rFont val="Tahoma"/>
            <family val="2"/>
          </rPr>
          <t xml:space="preserve">Enter full citation on Page 1 under "Evidence Selected"
</t>
        </r>
      </text>
    </comment>
    <comment ref="C7" authorId="0" shapeId="0" xr:uid="{00000000-0006-0000-0200-000003000000}">
      <text>
        <r>
          <rPr>
            <sz val="9"/>
            <color indexed="81"/>
            <rFont val="Tahoma"/>
            <family val="2"/>
          </rPr>
          <t>State if RCT, Cohort or x-sectional study.
If not RCT, state if intervention or risk factor study</t>
        </r>
        <r>
          <rPr>
            <sz val="9"/>
            <color indexed="81"/>
            <rFont val="Tahoma"/>
            <family val="2"/>
          </rPr>
          <t xml:space="preserve">
</t>
        </r>
      </text>
    </comment>
    <comment ref="B9" authorId="0" shapeId="0" xr:uid="{00000000-0006-0000-0200-000004000000}">
      <text>
        <r>
          <rPr>
            <sz val="12"/>
            <color rgb="FF000000"/>
            <rFont val="Calibri"/>
            <family val="2"/>
          </rPr>
          <t xml:space="preserve">double-click to enter text
</t>
        </r>
      </text>
    </comment>
    <comment ref="F21" authorId="0" shapeId="0" xr:uid="{00000000-0006-0000-0200-000005000000}">
      <text>
        <r>
          <rPr>
            <sz val="9"/>
            <color indexed="81"/>
            <rFont val="Tahoma"/>
            <family val="2"/>
          </rPr>
          <t xml:space="preserve">Double-click to enter total number of participants enrolled in the study.
</t>
        </r>
      </text>
    </comment>
    <comment ref="F36" authorId="0" shapeId="0" xr:uid="{00000000-0006-0000-0200-000006000000}">
      <text>
        <r>
          <rPr>
            <sz val="9"/>
            <color rgb="FF000000"/>
            <rFont val="Tahoma"/>
            <family val="2"/>
          </rPr>
          <t xml:space="preserve">Enter the number who were allocated to the exposure group, whether or not they received it or completed follow-up.
</t>
        </r>
      </text>
    </comment>
    <comment ref="G36" authorId="0" shapeId="0" xr:uid="{00000000-0006-0000-0200-000007000000}">
      <text>
        <r>
          <rPr>
            <sz val="9"/>
            <color indexed="81"/>
            <rFont val="Tahoma"/>
            <family val="2"/>
          </rPr>
          <t>Enter the number who were allocated to the comparison group, whether or not they received it or completed follow-up.</t>
        </r>
      </text>
    </comment>
    <comment ref="F43" authorId="0" shapeId="0" xr:uid="{00000000-0006-0000-0200-000008000000}">
      <text>
        <r>
          <rPr>
            <sz val="9"/>
            <color rgb="FF000000"/>
            <rFont val="Tahoma"/>
            <family val="2"/>
          </rPr>
          <t xml:space="preserve">Enter the Exposure Group denominator. It is either the number of PEOPLE or the number of PERSON-YEARS used in main analyses. It could be the numbers in 'EG allocated'  or numbers completing follow-up or numbers with sufficient treatment or the equivalent p-yrs
</t>
        </r>
      </text>
    </comment>
    <comment ref="G43" authorId="0" shapeId="0" xr:uid="{00000000-0006-0000-0200-000009000000}">
      <text>
        <r>
          <rPr>
            <sz val="9"/>
            <color rgb="FF000000"/>
            <rFont val="Tahoma"/>
            <family val="2"/>
          </rPr>
          <t>Enter the Comparison Group denominator. It  is either the number of PEOPLE or the number of PERSON-YEARS used in main analyses. It could be the numbers in 'EG allocated'  or numbers completing follow-up or numbers with sufficient treatment or the equivalent p-yrs</t>
        </r>
      </text>
    </comment>
    <comment ref="F46" authorId="0" shapeId="0" xr:uid="{00000000-0006-0000-0200-00000A000000}">
      <text>
        <r>
          <rPr>
            <sz val="9"/>
            <color rgb="FF000000"/>
            <rFont val="Tahoma"/>
            <family val="2"/>
          </rPr>
          <t xml:space="preserve">Enter whether denominators used in the analyses were  'people' or 'person-years'
</t>
        </r>
      </text>
    </comment>
    <comment ref="F49" authorId="0" shapeId="0" xr:uid="{00000000-0006-0000-0200-00000B000000}">
      <text>
        <r>
          <rPr>
            <sz val="9"/>
            <color indexed="81"/>
            <rFont val="Tahoma"/>
            <family val="2"/>
          </rPr>
          <t>Key in if this is reported or it is possible to calculate from numbers provided. This is the percentage of people initially allocated to EG who were lost to follow-up during the study. Otherwise key in 'not reported'</t>
        </r>
      </text>
    </comment>
    <comment ref="G49" authorId="0" shapeId="0" xr:uid="{00000000-0006-0000-0200-00000C000000}">
      <text>
        <r>
          <rPr>
            <sz val="9"/>
            <color indexed="81"/>
            <rFont val="Tahoma"/>
            <family val="2"/>
          </rPr>
          <t>Key in if this is reported or it is possible to calculate from numbers provided. This is the percentage of people initially allocated to CG who were lost to follow-up during the study. Otherwise key in 'not reported'</t>
        </r>
      </text>
    </comment>
    <comment ref="F53" authorId="0" shapeId="0" xr:uid="{00000000-0006-0000-0200-00000D000000}">
      <text>
        <r>
          <rPr>
            <sz val="9"/>
            <color rgb="FF000000"/>
            <rFont val="Tahoma"/>
            <family val="2"/>
          </rPr>
          <t xml:space="preserve">Enter the number of participants in the exposed group who have the outcome of interest.
</t>
        </r>
        <r>
          <rPr>
            <sz val="9"/>
            <color rgb="FF000000"/>
            <rFont val="Tahoma"/>
            <family val="2"/>
          </rPr>
          <t xml:space="preserve"> 
</t>
        </r>
        <r>
          <rPr>
            <sz val="9"/>
            <color rgb="FF000000"/>
            <rFont val="Tahoma"/>
            <family val="2"/>
          </rPr>
          <t>It cannot be greater than the number who completed follow-up.</t>
        </r>
      </text>
    </comment>
    <comment ref="G53" authorId="0" shapeId="0" xr:uid="{00000000-0006-0000-0200-00000E000000}">
      <text>
        <r>
          <rPr>
            <sz val="9"/>
            <color rgb="FF000000"/>
            <rFont val="Tahoma"/>
            <family val="2"/>
          </rPr>
          <t xml:space="preserve">Enter the number of participants in the comparison group who have the outcome of interest. 
</t>
        </r>
        <r>
          <rPr>
            <sz val="9"/>
            <color rgb="FF000000"/>
            <rFont val="Tahoma"/>
            <family val="2"/>
          </rPr>
          <t xml:space="preserve">
</t>
        </r>
        <r>
          <rPr>
            <sz val="9"/>
            <color rgb="FF000000"/>
            <rFont val="Tahoma"/>
            <family val="2"/>
          </rPr>
          <t xml:space="preserve">It cannot be greater than the number who completed follow-up.
</t>
        </r>
      </text>
    </comment>
    <comment ref="F55" authorId="0" shapeId="0" xr:uid="{00000000-0006-0000-0200-00000F000000}">
      <text>
        <r>
          <rPr>
            <sz val="9"/>
            <color rgb="FF000000"/>
            <rFont val="Tahoma"/>
            <family val="2"/>
          </rPr>
          <t>Entry is optional, not used for calculations.</t>
        </r>
      </text>
    </comment>
    <comment ref="G55" authorId="0" shapeId="0" xr:uid="{00000000-0006-0000-0200-000010000000}">
      <text>
        <r>
          <rPr>
            <sz val="9"/>
            <color indexed="81"/>
            <rFont val="Tahoma"/>
            <family val="2"/>
          </rPr>
          <t>Entry is optional, not used for calculations.</t>
        </r>
      </text>
    </comment>
    <comment ref="F61" authorId="0" shapeId="0" xr:uid="{00000000-0006-0000-0200-000011000000}">
      <text>
        <r>
          <rPr>
            <sz val="9"/>
            <color rgb="FF000000"/>
            <rFont val="Tahoma"/>
            <family val="2"/>
          </rPr>
          <t xml:space="preserve">Enter the mean of the outcome measure for the exposure group. If the outcome distribution is skewed, the median may be reported and you can enter this instead. Note, there is no SD or SE for a median so leave these cell blank.
</t>
        </r>
      </text>
    </comment>
    <comment ref="G61" authorId="0" shapeId="0" xr:uid="{00000000-0006-0000-0200-000012000000}">
      <text>
        <r>
          <rPr>
            <sz val="10"/>
            <color rgb="FF000000"/>
            <rFont val="Calibri"/>
          </rPr>
          <t xml:space="preserve">Enter the mean of the outcome measure for the exposure group. If the outcome distribution is skewed, the median may be reported and you can enter this instead. </t>
        </r>
        <r>
          <rPr>
            <sz val="10"/>
            <color rgb="FF000000"/>
            <rFont val="Calibri"/>
            <scheme val="minor"/>
          </rPr>
          <t>Note, there is no SD or SE for a median so leave these cell blank</t>
        </r>
        <r>
          <rPr>
            <sz val="10"/>
            <color rgb="FF000000"/>
            <rFont val="Calibri"/>
            <scheme val="minor"/>
          </rPr>
          <t xml:space="preserve"> </t>
        </r>
      </text>
    </comment>
    <comment ref="H61" authorId="0" shapeId="0" xr:uid="{A858D81D-1887-234E-BF55-C7CB04AE0D08}">
      <text>
        <r>
          <rPr>
            <sz val="10"/>
            <color rgb="FF000000"/>
            <rFont val="Tahoma"/>
            <family val="2"/>
          </rPr>
          <t xml:space="preserve">If the median is given rather than the mean you can enter the median as a proxy for the mean. Unfortunately there is no SD or SE for a median. It can be approximated, but I suggest leaving the SD and SE cells blank. It just means that you cannot calculate the 95% CIs. 
</t>
        </r>
      </text>
    </comment>
    <comment ref="F62" authorId="0" shapeId="0" xr:uid="{00000000-0006-0000-0200-000013000000}">
      <text>
        <r>
          <rPr>
            <sz val="9"/>
            <color rgb="FF000000"/>
            <rFont val="Tahoma"/>
            <family val="2"/>
          </rPr>
          <t>Enter either standard deviation (SD) here, or standard error (SE) in the line below.</t>
        </r>
      </text>
    </comment>
    <comment ref="G62" authorId="0" shapeId="0" xr:uid="{00000000-0006-0000-0200-000014000000}">
      <text>
        <r>
          <rPr>
            <sz val="9"/>
            <color rgb="FF000000"/>
            <rFont val="Tahoma"/>
            <family val="2"/>
          </rPr>
          <t>Enter either standard deviation (SD) here, or standard error (SE) in the line below.</t>
        </r>
      </text>
    </comment>
    <comment ref="F63" authorId="0" shapeId="0" xr:uid="{00000000-0006-0000-0200-000015000000}">
      <text>
        <r>
          <rPr>
            <sz val="9"/>
            <color rgb="FF000000"/>
            <rFont val="Tahoma"/>
            <family val="2"/>
          </rPr>
          <t xml:space="preserve">Enter either standard error (SE)  here, or standard deviation (SD) in the line above.
</t>
        </r>
      </text>
    </comment>
    <comment ref="G63" authorId="0" shapeId="0" xr:uid="{00000000-0006-0000-0200-000016000000}">
      <text>
        <r>
          <rPr>
            <sz val="9"/>
            <color rgb="FF000000"/>
            <rFont val="Tahoma"/>
            <family val="2"/>
          </rPr>
          <t xml:space="preserve">Enter either standard error (SE)  here, or standard deviation (SD) in the line above.
</t>
        </r>
      </text>
    </comment>
    <comment ref="F66" authorId="0" shapeId="0" xr:uid="{00000000-0006-0000-0200-000017000000}">
      <text>
        <r>
          <rPr>
            <sz val="9"/>
            <color rgb="FF000000"/>
            <rFont val="Tahoma"/>
            <family val="2"/>
          </rPr>
          <t>EGO, CGO and EGO-CGO are presented per 100 persons (or person-yrs) as the default setting. If EGO or CGO is &lt;1/100, we suggest you change the default setting to 1000, 10000 etc  to make EGO and CGO &gt;1, as it's easier to read</t>
        </r>
      </text>
    </comment>
    <comment ref="E68" authorId="0" shapeId="0" xr:uid="{00000000-0006-0000-0200-000018000000}">
      <text>
        <r>
          <rPr>
            <sz val="10"/>
            <color indexed="81"/>
            <rFont val="Tahoma"/>
            <family val="2"/>
          </rPr>
          <t xml:space="preserve">Usually, 95% confidence intervals are used. However, other CIs may sometimes be preferred (e.g. 90% or 99%).
For </t>
        </r>
        <r>
          <rPr>
            <b/>
            <sz val="10"/>
            <color indexed="81"/>
            <rFont val="Tahoma"/>
            <family val="2"/>
          </rPr>
          <t>categorical outcomes</t>
        </r>
        <r>
          <rPr>
            <sz val="10"/>
            <color indexed="81"/>
            <rFont val="Tahoma"/>
            <family val="2"/>
          </rPr>
          <t xml:space="preserve">, the formulae for confidence intervals use Wilson approximations of the Exact method. This method handles small sample sizes well, and ensures CIs for probabilities are within the bounds of 0% and 100%.
The formulae used for categorical outcomes assume that (very loosely): 
 * the participants in the exposure group are not the same participants as, nor paired with, those in the comparison group (ie are independent);
 * the underlying distribution is binomial (for proportions) or Poisson (for rates);
 * the value of each cell is at least one;
 * that the question is by nature a two-sided test.
For </t>
        </r>
        <r>
          <rPr>
            <b/>
            <sz val="10"/>
            <color indexed="81"/>
            <rFont val="Tahoma"/>
            <family val="2"/>
          </rPr>
          <t>continuous outcomes</t>
        </r>
        <r>
          <rPr>
            <sz val="10"/>
            <color indexed="81"/>
            <rFont val="Tahoma"/>
            <family val="2"/>
          </rPr>
          <t xml:space="preserve">, the formulae for confidence intervals use the t-distribution. This method handles samples of more than about 30 well, but will mislead if samples are smaller than about 30 and data are very non-normally distributed.
The formulae used for continuous outcomes assume that (very loosely): 
 * there are at least 30 people with measured outcomes in each group; 
 * the underlying distribution is normal; and
 * that the question is by nature a two-sided test.
If </t>
        </r>
        <r>
          <rPr>
            <b/>
            <sz val="10"/>
            <color indexed="81"/>
            <rFont val="Tahoma"/>
            <family val="2"/>
          </rPr>
          <t>assumptions</t>
        </r>
        <r>
          <rPr>
            <sz val="10"/>
            <color indexed="81"/>
            <rFont val="Tahoma"/>
            <family val="2"/>
          </rPr>
          <t xml:space="preserve"> are not met, different statistical methods are required to take into account the correlation between observations, the underlying distribution or one-sided tests.</t>
        </r>
        <r>
          <rPr>
            <sz val="8"/>
            <color indexed="81"/>
            <rFont val="Tahoma"/>
            <family val="2"/>
          </rPr>
          <t xml:space="preserve">
</t>
        </r>
      </text>
    </comment>
    <comment ref="D69" authorId="0" shapeId="0" xr:uid="{00000000-0006-0000-0200-000019000000}">
      <text>
        <r>
          <rPr>
            <b/>
            <sz val="10"/>
            <color rgb="FF000000"/>
            <rFont val="Tahoma"/>
            <family val="2"/>
          </rPr>
          <t>Occurrence</t>
        </r>
        <r>
          <rPr>
            <sz val="10"/>
            <color rgb="FF000000"/>
            <rFont val="Tahoma"/>
            <family val="2"/>
          </rPr>
          <t xml:space="preserve">
</t>
        </r>
        <r>
          <rPr>
            <sz val="10"/>
            <color rgb="FF000000"/>
            <rFont val="Tahoma"/>
            <family val="2"/>
          </rPr>
          <t xml:space="preserve">For </t>
        </r>
        <r>
          <rPr>
            <b/>
            <sz val="10"/>
            <color rgb="FF000000"/>
            <rFont val="Tahoma"/>
            <family val="2"/>
          </rPr>
          <t>categorical outcomes</t>
        </r>
        <r>
          <rPr>
            <sz val="10"/>
            <color rgb="FF000000"/>
            <rFont val="Tahoma"/>
            <family val="2"/>
          </rPr>
          <t xml:space="preserve"> (e.g. events), occurrence is expressed as a rate per person-time as shown, or as a proportion (ranging from 0.0 to 1.0) for each group.  
</t>
        </r>
        <r>
          <rPr>
            <sz val="10"/>
            <color rgb="FF000000"/>
            <rFont val="Tahoma"/>
            <family val="2"/>
          </rPr>
          <t xml:space="preserve">
</t>
        </r>
        <r>
          <rPr>
            <sz val="10"/>
            <color rgb="FF000000"/>
            <rFont val="Tahoma"/>
            <family val="2"/>
          </rPr>
          <t xml:space="preserve">For </t>
        </r>
        <r>
          <rPr>
            <b/>
            <sz val="10"/>
            <color rgb="FF000000"/>
            <rFont val="Tahoma"/>
            <family val="2"/>
          </rPr>
          <t>numerical outcomes</t>
        </r>
        <r>
          <rPr>
            <sz val="10"/>
            <color rgb="FF000000"/>
            <rFont val="Tahoma"/>
            <family val="2"/>
          </rPr>
          <t xml:space="preserve"> (e.g. a measure such as weight expressed in kilograms), occurrence is expressed in the lower panels as a mean.</t>
        </r>
        <r>
          <rPr>
            <sz val="8"/>
            <color rgb="FF000000"/>
            <rFont val="Tahoma"/>
            <family val="2"/>
          </rPr>
          <t xml:space="preserve">
</t>
        </r>
      </text>
    </comment>
    <comment ref="J69" authorId="0" shapeId="0" xr:uid="{00000000-0006-0000-0200-00001A000000}">
      <text>
        <r>
          <rPr>
            <b/>
            <sz val="10"/>
            <color indexed="81"/>
            <rFont val="Tahoma"/>
            <family val="2"/>
          </rPr>
          <t>Intervention effects</t>
        </r>
        <r>
          <rPr>
            <sz val="10"/>
            <color indexed="81"/>
            <rFont val="Tahoma"/>
            <family val="2"/>
          </rPr>
          <t xml:space="preserve">
The measures of effect reported here are </t>
        </r>
        <r>
          <rPr>
            <b/>
            <sz val="10"/>
            <color indexed="81"/>
            <rFont val="Tahoma"/>
            <family val="2"/>
          </rPr>
          <t>unadjusted</t>
        </r>
        <r>
          <rPr>
            <sz val="10"/>
            <color indexed="81"/>
            <rFont val="Tahoma"/>
            <family val="2"/>
          </rPr>
          <t xml:space="preserve"> for any other factors.  If authors report results that are </t>
        </r>
        <r>
          <rPr>
            <b/>
            <sz val="10"/>
            <color indexed="81"/>
            <rFont val="Tahoma"/>
            <family val="2"/>
          </rPr>
          <t>adjusted</t>
        </r>
        <r>
          <rPr>
            <sz val="10"/>
            <color indexed="81"/>
            <rFont val="Tahoma"/>
            <family val="2"/>
          </rPr>
          <t xml:space="preserve"> for e.g. age, sex or centre, then their results are likely to be slightly different from those calculated here.  Enter published results in the panel below.
If the two interventions are in the same people, as in a cross-over trial, then these analytical methods are not the most efficient, and methods appropriate for </t>
        </r>
        <r>
          <rPr>
            <b/>
            <sz val="10"/>
            <color indexed="81"/>
            <rFont val="Tahoma"/>
            <family val="2"/>
          </rPr>
          <t>correlated data</t>
        </r>
        <r>
          <rPr>
            <sz val="10"/>
            <color indexed="81"/>
            <rFont val="Tahoma"/>
            <family val="2"/>
          </rPr>
          <t xml:space="preserve"> should be used.
Absolute effects are expressed per units of person-time, relative effects have no units.</t>
        </r>
        <r>
          <rPr>
            <sz val="8"/>
            <color indexed="81"/>
            <rFont val="Tahoma"/>
            <family val="2"/>
          </rPr>
          <t xml:space="preserve">
</t>
        </r>
      </text>
    </comment>
    <comment ref="P69" authorId="0" shapeId="0" xr:uid="{00000000-0006-0000-0200-00001B000000}">
      <text>
        <r>
          <rPr>
            <b/>
            <sz val="10"/>
            <color indexed="81"/>
            <rFont val="Tahoma"/>
            <family val="2"/>
          </rPr>
          <t>Number needed to treat</t>
        </r>
        <r>
          <rPr>
            <sz val="10"/>
            <color indexed="81"/>
            <rFont val="Tahoma"/>
            <family val="2"/>
          </rPr>
          <t xml:space="preserve"> (NNT) 
NNT is the number of participants needing to be treated with the intervention, in order to reduce or increase the outcome of interest by one, compared to treatment with the 'comparison' intervention, over a time period equivalent to the duration of the trial.
If the NNT is negative then the intervention is better than the comparison &amp; vice versa (assuming the outcome of interest is an 'adverse' event). 
The NNT is the reciprocal of the absolute effect (ie the risk difference).
NNT = 1/(EGO-CGO) </t>
        </r>
      </text>
    </comment>
    <comment ref="D70" authorId="0" shapeId="0" xr:uid="{00000000-0006-0000-0200-00001C000000}">
      <text>
        <r>
          <rPr>
            <b/>
            <sz val="10"/>
            <color indexed="81"/>
            <rFont val="Tahoma"/>
            <family val="2"/>
          </rPr>
          <t>EGO</t>
        </r>
        <r>
          <rPr>
            <sz val="10"/>
            <color indexed="81"/>
            <rFont val="Tahoma"/>
            <family val="2"/>
          </rPr>
          <t xml:space="preserve"> is occurrence in exposure group 
[i.e.   a / EG]</t>
        </r>
        <r>
          <rPr>
            <sz val="8"/>
            <color indexed="81"/>
            <rFont val="Tahoma"/>
            <family val="2"/>
          </rPr>
          <t xml:space="preserve">
</t>
        </r>
      </text>
    </comment>
    <comment ref="G70" authorId="0" shapeId="0" xr:uid="{00000000-0006-0000-0200-00001D000000}">
      <text>
        <r>
          <rPr>
            <b/>
            <sz val="10"/>
            <color rgb="FF000000"/>
            <rFont val="Tahoma"/>
            <family val="2"/>
          </rPr>
          <t>CGO</t>
        </r>
        <r>
          <rPr>
            <sz val="10"/>
            <color rgb="FF000000"/>
            <rFont val="Tahoma"/>
            <family val="2"/>
          </rPr>
          <t xml:space="preserve"> is occurrence in comparison group
</t>
        </r>
        <r>
          <rPr>
            <sz val="10"/>
            <color rgb="FF000000"/>
            <rFont val="Tahoma"/>
            <family val="2"/>
          </rPr>
          <t xml:space="preserve">
</t>
        </r>
        <r>
          <rPr>
            <sz val="10"/>
            <color rgb="FF000000"/>
            <rFont val="Tahoma"/>
            <family val="2"/>
          </rPr>
          <t>[i.e. b / CG]</t>
        </r>
      </text>
    </comment>
    <comment ref="J70" authorId="0" shapeId="0" xr:uid="{00000000-0006-0000-0200-00001E000000}">
      <text>
        <r>
          <rPr>
            <b/>
            <sz val="10"/>
            <color rgb="FF000000"/>
            <rFont val="Tahoma"/>
            <family val="2"/>
          </rPr>
          <t>Relative effect</t>
        </r>
        <r>
          <rPr>
            <sz val="10"/>
            <color rgb="FF000000"/>
            <rFont val="Tahoma"/>
            <family val="2"/>
          </rPr>
          <t xml:space="preserve"> is 
</t>
        </r>
        <r>
          <rPr>
            <sz val="10"/>
            <color rgb="FF000000"/>
            <rFont val="Tahoma"/>
            <family val="2"/>
          </rPr>
          <t xml:space="preserve"> - a </t>
        </r>
        <r>
          <rPr>
            <b/>
            <sz val="10"/>
            <color rgb="FF000000"/>
            <rFont val="Tahoma"/>
            <family val="2"/>
          </rPr>
          <t>Relative Risk</t>
        </r>
        <r>
          <rPr>
            <sz val="10"/>
            <color rgb="FF000000"/>
            <rFont val="Tahoma"/>
            <family val="2"/>
          </rPr>
          <t xml:space="preserve"> (RR) if comparing proportions (aka risk ratio) or rates (aka rate ratio), and 
</t>
        </r>
        <r>
          <rPr>
            <sz val="10"/>
            <color rgb="FF000000"/>
            <rFont val="Tahoma"/>
            <family val="2"/>
          </rPr>
          <t xml:space="preserve"> - a </t>
        </r>
        <r>
          <rPr>
            <b/>
            <sz val="10"/>
            <color rgb="FF000000"/>
            <rFont val="Tahoma"/>
            <family val="2"/>
          </rPr>
          <t>Relative Mean</t>
        </r>
        <r>
          <rPr>
            <sz val="10"/>
            <color rgb="FF000000"/>
            <rFont val="Tahoma"/>
            <family val="2"/>
          </rPr>
          <t xml:space="preserve"> (RM) if comparing means.
</t>
        </r>
      </text>
    </comment>
    <comment ref="M70" authorId="0" shapeId="0" xr:uid="{00000000-0006-0000-0200-00001F000000}">
      <text>
        <r>
          <rPr>
            <b/>
            <sz val="10"/>
            <color indexed="81"/>
            <rFont val="Tahoma"/>
            <family val="2"/>
          </rPr>
          <t>Absolute effect</t>
        </r>
        <r>
          <rPr>
            <sz val="10"/>
            <color indexed="81"/>
            <rFont val="Tahoma"/>
            <family val="2"/>
          </rPr>
          <t xml:space="preserve"> is 
 - a </t>
        </r>
        <r>
          <rPr>
            <b/>
            <sz val="10"/>
            <color indexed="81"/>
            <rFont val="Tahoma"/>
            <family val="2"/>
          </rPr>
          <t>Risk Difference</t>
        </r>
        <r>
          <rPr>
            <sz val="10"/>
            <color indexed="81"/>
            <rFont val="Tahoma"/>
            <family val="2"/>
          </rPr>
          <t xml:space="preserve"> (RD) if comparing proportions or rates, and 
 - a </t>
        </r>
        <r>
          <rPr>
            <b/>
            <sz val="10"/>
            <color indexed="81"/>
            <rFont val="Tahoma"/>
            <family val="2"/>
          </rPr>
          <t>Mean Difference</t>
        </r>
        <r>
          <rPr>
            <sz val="10"/>
            <color indexed="81"/>
            <rFont val="Tahoma"/>
            <family val="2"/>
          </rPr>
          <t xml:space="preserve"> (MD) if comparing means.
If outcome of interest is a </t>
        </r>
        <r>
          <rPr>
            <b/>
            <sz val="10"/>
            <color indexed="81"/>
            <rFont val="Tahoma"/>
            <family val="2"/>
          </rPr>
          <t xml:space="preserve">'harmful event' </t>
        </r>
        <r>
          <rPr>
            <sz val="10"/>
            <color indexed="81"/>
            <rFont val="Tahoma"/>
            <family val="2"/>
          </rPr>
          <t xml:space="preserve">(e.g. disease) then if the absolute effect is
 - </t>
        </r>
        <r>
          <rPr>
            <b/>
            <sz val="10"/>
            <color indexed="81"/>
            <rFont val="Tahoma"/>
            <family val="2"/>
          </rPr>
          <t>negative</t>
        </r>
        <r>
          <rPr>
            <sz val="10"/>
            <color indexed="81"/>
            <rFont val="Tahoma"/>
            <family val="2"/>
          </rPr>
          <t xml:space="preserve">,  the intervention is better than the comparison. but if 
 - </t>
        </r>
        <r>
          <rPr>
            <b/>
            <sz val="10"/>
            <color indexed="81"/>
            <rFont val="Tahoma"/>
            <family val="2"/>
          </rPr>
          <t>positive</t>
        </r>
        <r>
          <rPr>
            <sz val="10"/>
            <color indexed="81"/>
            <rFont val="Tahoma"/>
            <family val="2"/>
          </rPr>
          <t xml:space="preserve">  the intervention is worse than the comparison. 
If outcome of interest is a </t>
        </r>
        <r>
          <rPr>
            <b/>
            <sz val="10"/>
            <color indexed="81"/>
            <rFont val="Tahoma"/>
            <family val="2"/>
          </rPr>
          <t>benefit</t>
        </r>
        <r>
          <rPr>
            <sz val="10"/>
            <color indexed="81"/>
            <rFont val="Tahoma"/>
            <family val="2"/>
          </rPr>
          <t xml:space="preserve"> (e.g. improved mobility), then if absolute effect is 
 - </t>
        </r>
        <r>
          <rPr>
            <b/>
            <sz val="10"/>
            <color indexed="81"/>
            <rFont val="Tahoma"/>
            <family val="2"/>
          </rPr>
          <t>negative</t>
        </r>
        <r>
          <rPr>
            <sz val="10"/>
            <color indexed="81"/>
            <rFont val="Tahoma"/>
            <family val="2"/>
          </rPr>
          <t xml:space="preserve">,  the intervention is worse than the comparison, but if  
 - </t>
        </r>
        <r>
          <rPr>
            <b/>
            <sz val="10"/>
            <color indexed="81"/>
            <rFont val="Tahoma"/>
            <family val="2"/>
          </rPr>
          <t>positive</t>
        </r>
        <r>
          <rPr>
            <sz val="10"/>
            <color indexed="81"/>
            <rFont val="Tahoma"/>
            <family val="2"/>
          </rPr>
          <t xml:space="preserve"> then the intervention is better than the comparison.</t>
        </r>
        <r>
          <rPr>
            <b/>
            <sz val="8"/>
            <color indexed="81"/>
            <rFont val="Tahoma"/>
            <family val="2"/>
          </rPr>
          <t xml:space="preserve"> </t>
        </r>
      </text>
    </comment>
    <comment ref="B76" authorId="0" shapeId="0" xr:uid="{00000000-0006-0000-0200-000020000000}">
      <text>
        <r>
          <rPr>
            <sz val="10"/>
            <color indexed="81"/>
            <rFont val="Calibri"/>
            <family val="2"/>
          </rPr>
          <t>The calculations presented in this row are based on the denominators used in the main analyses. If ITT analyses were done then the denominators would usually be the numbers from 'EG allocated' and CG allocated' . If person-years were used as the denominator the analyses would only be considered ITT if people were only removed from the denominator once they had the study outcome or died. In non ITT analyses, the denominators could be the numbers of participants who completed follow-up or who completed sufficient treatment. They could also be person-years where people were removed when lost to follow-up or stopped taking sufficient treatment.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8" authorId="0" shapeId="0" xr:uid="{00000000-0006-0000-0300-000001000000}">
      <text>
        <r>
          <rPr>
            <sz val="12"/>
            <color rgb="FF000000"/>
            <rFont val="Arial"/>
            <family val="2"/>
          </rPr>
          <t xml:space="preserve"> You can increase the size of the yellow areas on this sheet by clicking on the line under the numbers on the left of the sheet and dragging down
</t>
        </r>
      </text>
    </comment>
  </commentList>
</comments>
</file>

<file path=xl/sharedStrings.xml><?xml version="1.0" encoding="utf-8"?>
<sst xmlns="http://schemas.openxmlformats.org/spreadsheetml/2006/main" count="146" uniqueCount="136">
  <si>
    <t>Assessed by:</t>
  </si>
  <si>
    <t>Date:</t>
  </si>
  <si>
    <t>PECOT item</t>
  </si>
  <si>
    <t>Justification for selection</t>
  </si>
  <si>
    <t xml:space="preserve">Please contribute your comments and suggestions on this form to: </t>
  </si>
  <si>
    <t>rt.jackson@auckland.ac.nz</t>
  </si>
  <si>
    <t>Summary</t>
  </si>
  <si>
    <t xml:space="preserve">95% CIs or p-values given? </t>
  </si>
  <si>
    <t xml:space="preserve">Adjusted if EG &amp; CG different? </t>
  </si>
  <si>
    <t xml:space="preserve">Intention to treat if RCT? </t>
  </si>
  <si>
    <t>Analysis</t>
  </si>
  <si>
    <t>Numerical outcome:</t>
  </si>
  <si>
    <t>Categorical outcome:</t>
  </si>
  <si>
    <t>Intention to treat analyses</t>
  </si>
  <si>
    <t xml:space="preserve"> (EGO-CGO)</t>
  </si>
  <si>
    <t xml:space="preserve"> (EGO/CGO)</t>
  </si>
  <si>
    <t>(CGO)</t>
  </si>
  <si>
    <t>(EGO)</t>
  </si>
  <si>
    <t>Absolute effect</t>
  </si>
  <si>
    <t>Relative effect</t>
  </si>
  <si>
    <t>in comparison group</t>
  </si>
  <si>
    <t>in exposure group</t>
  </si>
  <si>
    <r>
      <rPr>
        <b/>
        <sz val="10"/>
        <rFont val="Arial"/>
        <family val="2"/>
      </rPr>
      <t>Outcome</t>
    </r>
    <r>
      <rPr>
        <sz val="10"/>
        <rFont val="Arial"/>
        <family val="2"/>
      </rPr>
      <t xml:space="preserve">: </t>
    </r>
  </si>
  <si>
    <t>Number needed to treat (NNT) to prevent/cause   1 event</t>
  </si>
  <si>
    <t>Calculated in GATE frame</t>
  </si>
  <si>
    <t>Z-score:</t>
  </si>
  <si>
    <t>% confidence intervals</t>
  </si>
  <si>
    <t>Calculated Results (unadjusted) with</t>
  </si>
  <si>
    <t>Report results per (e.g. per 100):</t>
  </si>
  <si>
    <r>
      <rPr>
        <sz val="10"/>
        <color theme="1"/>
        <rFont val="Arial"/>
        <family val="2"/>
      </rPr>
      <t>std error</t>
    </r>
  </si>
  <si>
    <t>or</t>
  </si>
  <si>
    <t>std dev</t>
  </si>
  <si>
    <t>mean</t>
  </si>
  <si>
    <t>Numerical outcomes</t>
  </si>
  <si>
    <t>d</t>
  </si>
  <si>
    <t>c</t>
  </si>
  <si>
    <t xml:space="preserve">+  </t>
  </si>
  <si>
    <t>b</t>
  </si>
  <si>
    <t>a</t>
  </si>
  <si>
    <t>Categorical outcomes</t>
  </si>
  <si>
    <r>
      <t>O</t>
    </r>
    <r>
      <rPr>
        <sz val="10"/>
        <rFont val="Arial"/>
        <family val="2"/>
      </rPr>
      <t xml:space="preserve">utcomes &amp; </t>
    </r>
    <r>
      <rPr>
        <b/>
        <sz val="10"/>
        <rFont val="Arial"/>
        <family val="2"/>
      </rPr>
      <t>T</t>
    </r>
    <r>
      <rPr>
        <sz val="10"/>
        <rFont val="Arial"/>
        <family val="2"/>
      </rPr>
      <t>ime</t>
    </r>
  </si>
  <si>
    <t>Percentage lost to follow-up</t>
  </si>
  <si>
    <t>(CG)</t>
  </si>
  <si>
    <r>
      <t>E</t>
    </r>
    <r>
      <rPr>
        <sz val="10"/>
        <rFont val="Arial"/>
        <family val="2"/>
      </rPr>
      <t>xposure &amp;</t>
    </r>
    <r>
      <rPr>
        <b/>
        <sz val="10"/>
        <rFont val="Arial"/>
        <family val="2"/>
      </rPr>
      <t xml:space="preserve"> </t>
    </r>
    <r>
      <rPr>
        <b/>
        <sz val="12"/>
        <rFont val="Arial"/>
        <family val="2"/>
      </rPr>
      <t>C</t>
    </r>
    <r>
      <rPr>
        <sz val="10"/>
        <rFont val="Arial"/>
        <family val="2"/>
      </rPr>
      <t>omparison</t>
    </r>
  </si>
  <si>
    <t>Eligible population</t>
  </si>
  <si>
    <t>Study Setting</t>
  </si>
  <si>
    <r>
      <t>P</t>
    </r>
    <r>
      <rPr>
        <sz val="12"/>
        <rFont val="Arial"/>
        <family val="2"/>
      </rPr>
      <t>opulation</t>
    </r>
  </si>
  <si>
    <t>Study type:</t>
  </si>
  <si>
    <t>STUDY ERRORS (RAMBOMAN)</t>
  </si>
  <si>
    <t xml:space="preserve">  STUDY NUMBERS - 
hang on GATE frame   </t>
  </si>
  <si>
    <t>STUDY DESIGN (PECOT)</t>
  </si>
  <si>
    <t>Publication details:</t>
  </si>
  <si>
    <t>Assessed when:</t>
  </si>
  <si>
    <t xml:space="preserve">    </t>
  </si>
  <si>
    <t xml:space="preserve">What are the wider considerations of this decision(s) for usual practice? Should it change usual practice in any way? </t>
  </si>
  <si>
    <t xml:space="preserve">Step 5: What are the implications of this decision(s) for practice?
</t>
  </si>
  <si>
    <t>The X-Factor</t>
  </si>
  <si>
    <t>Step 4: Apply. Consider/weigh up all factors &amp; make (shared) decision(s) to act</t>
  </si>
  <si>
    <t>Notes for use:  Enter text in yellow areas</t>
  </si>
  <si>
    <t>GATE Apply - for all study types</t>
  </si>
  <si>
    <t xml:space="preserve">Step 1: Ask a focused 5-part question using PECOT framework 
note : question doesn’t need to be grammatically correct sentence; main aim is to identify key terms for search (Step 2)
</t>
  </si>
  <si>
    <t>The form calculates results and displays them in the green areas</t>
  </si>
  <si>
    <t xml:space="preserve">Step 2: Acquire (search for) the best evidence using the PECOT framework </t>
  </si>
  <si>
    <t xml:space="preserve">State if question is your question or the study authors' question </t>
  </si>
  <si>
    <r>
      <rPr>
        <b/>
        <sz val="12"/>
        <rFont val="Arial"/>
        <family val="2"/>
      </rPr>
      <t>P</t>
    </r>
    <r>
      <rPr>
        <sz val="12"/>
        <color theme="1"/>
        <rFont val="Arial"/>
        <family val="2"/>
      </rPr>
      <t>opulation / patient / client</t>
    </r>
  </si>
  <si>
    <r>
      <rPr>
        <b/>
        <sz val="12"/>
        <color theme="1"/>
        <rFont val="Arial"/>
        <family val="2"/>
      </rPr>
      <t>O</t>
    </r>
    <r>
      <rPr>
        <sz val="12"/>
        <color theme="1"/>
        <rFont val="Arial"/>
        <family val="2"/>
      </rPr>
      <t>utcomes</t>
    </r>
  </si>
  <si>
    <r>
      <rPr>
        <b/>
        <sz val="12"/>
        <color theme="1"/>
        <rFont val="Arial"/>
        <family val="2"/>
      </rPr>
      <t>T</t>
    </r>
    <r>
      <rPr>
        <sz val="12"/>
        <color theme="1"/>
        <rFont val="Arial"/>
        <family val="2"/>
      </rPr>
      <t>ime</t>
    </r>
  </si>
  <si>
    <r>
      <t>Population / P</t>
    </r>
    <r>
      <rPr>
        <sz val="12"/>
        <color theme="1"/>
        <rFont val="Arial"/>
        <family val="2"/>
      </rPr>
      <t>articipants / patients / clients</t>
    </r>
  </si>
  <si>
    <r>
      <t>O</t>
    </r>
    <r>
      <rPr>
        <sz val="12"/>
        <color theme="1"/>
        <rFont val="Arial"/>
        <family val="2"/>
      </rPr>
      <t>utcomes</t>
    </r>
  </si>
  <si>
    <r>
      <rPr>
        <b/>
        <sz val="12"/>
        <color theme="1"/>
        <rFont val="Arial"/>
        <family val="2"/>
      </rPr>
      <t xml:space="preserve">Epidemiological evidence: </t>
    </r>
    <r>
      <rPr>
        <sz val="12"/>
        <color theme="1"/>
        <rFont val="Arial"/>
        <family val="2"/>
      </rPr>
      <t xml:space="preserve">are the results of this study consistent with other epidemiological evidence relevant to the decision(s) (e.g. ideally from systematic reviews)?  </t>
    </r>
  </si>
  <si>
    <r>
      <t xml:space="preserve">What </t>
    </r>
    <r>
      <rPr>
        <b/>
        <sz val="12"/>
        <color theme="1"/>
        <rFont val="Arial"/>
        <family val="2"/>
      </rPr>
      <t>Case circumstances</t>
    </r>
    <r>
      <rPr>
        <sz val="12"/>
        <color theme="1"/>
        <rFont val="Arial"/>
        <family val="2"/>
      </rPr>
      <t xml:space="preserve"> (e.g. disease process/ co-morbidities /social situation) specifically related to the problem may impact on the decision(s)? </t>
    </r>
  </si>
  <si>
    <r>
      <rPr>
        <b/>
        <sz val="12"/>
        <color theme="1"/>
        <rFont val="Arial"/>
        <family val="2"/>
      </rPr>
      <t>System features:</t>
    </r>
    <r>
      <rPr>
        <sz val="12"/>
        <color theme="1"/>
        <rFont val="Arial"/>
        <family val="2"/>
      </rPr>
      <t xml:space="preserve"> are there any system constraints or enablers that may impact on the decision(s)? </t>
    </r>
    <r>
      <rPr>
        <b/>
        <sz val="12"/>
        <color theme="1"/>
        <rFont val="Arial"/>
        <family val="2"/>
      </rPr>
      <t xml:space="preserve"> </t>
    </r>
  </si>
  <si>
    <r>
      <t xml:space="preserve">What </t>
    </r>
    <r>
      <rPr>
        <b/>
        <sz val="12"/>
        <color theme="1"/>
        <rFont val="Arial"/>
        <family val="2"/>
      </rPr>
      <t>Values &amp; Preferences</t>
    </r>
    <r>
      <rPr>
        <sz val="12"/>
        <color theme="1"/>
        <rFont val="Arial"/>
        <family val="2"/>
      </rPr>
      <t xml:space="preserve"> may need to be considered in making the decision(s)?  </t>
    </r>
  </si>
  <si>
    <r>
      <t xml:space="preserve">Decision(s): </t>
    </r>
    <r>
      <rPr>
        <sz val="12"/>
        <color theme="1"/>
        <rFont val="Arial"/>
        <family val="2"/>
      </rPr>
      <t xml:space="preserve">taking into account all the factors above what is the best decision(s) for this problem?     </t>
    </r>
  </si>
  <si>
    <t>denominator: people or person-years?</t>
  </si>
  <si>
    <t>From numbers used in analyses</t>
  </si>
  <si>
    <t>Reported Results (write in main results reported in paper and if different from results calculated above, comment on why)</t>
  </si>
  <si>
    <t>persons or person-years</t>
  </si>
  <si>
    <t>Participant sample</t>
  </si>
  <si>
    <t>% of invited eligibles who participated</t>
  </si>
  <si>
    <t>EG Allocated</t>
  </si>
  <si>
    <t>CG Allocated</t>
  </si>
  <si>
    <t>denominator numbers
 used in analyses</t>
  </si>
  <si>
    <t xml:space="preserve">(EG)
</t>
  </si>
  <si>
    <t xml:space="preserve">
</t>
  </si>
  <si>
    <t xml:space="preserve">   </t>
  </si>
  <si>
    <t>Search terms used (consider using MESH terms from PubMed if available)</t>
  </si>
  <si>
    <t xml:space="preserve">
</t>
  </si>
  <si>
    <t xml:space="preserve">-  </t>
  </si>
  <si>
    <t>Recruitment appropriate to study goals / able to define who findings applicable to?</t>
  </si>
  <si>
    <t xml:space="preserve"> Allocation to EG &amp; CG done well?</t>
  </si>
  <si>
    <r>
      <t xml:space="preserve">Notes for use:  Enter study numbers by double-clicking in </t>
    </r>
    <r>
      <rPr>
        <b/>
        <sz val="11"/>
        <color rgb="FFFFC000"/>
        <rFont val="Arial"/>
        <family val="2"/>
      </rPr>
      <t>orange</t>
    </r>
    <r>
      <rPr>
        <b/>
        <sz val="11"/>
        <color indexed="9"/>
        <rFont val="Arial"/>
        <family val="2"/>
      </rPr>
      <t xml:space="preserve"> areas.  Help notes appear in pop-up boxes.</t>
    </r>
  </si>
  <si>
    <r>
      <t xml:space="preserve">Enter study descriptions by double-clicking in </t>
    </r>
    <r>
      <rPr>
        <b/>
        <sz val="11"/>
        <color rgb="FFFFFF00"/>
        <rFont val="Arial"/>
        <family val="2"/>
      </rPr>
      <t>yellow</t>
    </r>
    <r>
      <rPr>
        <b/>
        <sz val="11"/>
        <color indexed="9"/>
        <rFont val="Arial"/>
        <family val="2"/>
      </rPr>
      <t xml:space="preserve"> areas.</t>
    </r>
  </si>
  <si>
    <t>Notes for use:  Enter text by double-clicking in yellow areas.  Help notes appear in pop-up boxes</t>
  </si>
  <si>
    <r>
      <t>C</t>
    </r>
    <r>
      <rPr>
        <sz val="12"/>
        <color theme="1"/>
        <rFont val="Arial"/>
        <family val="2"/>
      </rPr>
      <t>omparison</t>
    </r>
  </si>
  <si>
    <r>
      <t>T</t>
    </r>
    <r>
      <rPr>
        <sz val="12"/>
        <color theme="1"/>
        <rFont val="Arial"/>
        <family val="2"/>
      </rPr>
      <t>ime</t>
    </r>
  </si>
  <si>
    <r>
      <rPr>
        <b/>
        <sz val="12"/>
        <color theme="1"/>
        <rFont val="Arial"/>
        <family val="2"/>
      </rPr>
      <t>C</t>
    </r>
    <r>
      <rPr>
        <sz val="12"/>
        <color theme="1"/>
        <rFont val="Arial"/>
        <family val="2"/>
      </rPr>
      <t>omparison (</t>
    </r>
    <r>
      <rPr>
        <b/>
        <sz val="12"/>
        <color theme="1"/>
        <rFont val="Arial"/>
        <family val="2"/>
      </rPr>
      <t>C</t>
    </r>
    <r>
      <rPr>
        <sz val="12"/>
        <color theme="1"/>
        <rFont val="Arial"/>
        <family val="2"/>
      </rPr>
      <t xml:space="preserve">ontrol) 
</t>
    </r>
  </si>
  <si>
    <r>
      <t>E</t>
    </r>
    <r>
      <rPr>
        <sz val="12"/>
        <color theme="1"/>
        <rFont val="Arial"/>
        <family val="2"/>
      </rPr>
      <t>xposure (Intervention / risk or prognostic factors)</t>
    </r>
  </si>
  <si>
    <r>
      <rPr>
        <b/>
        <sz val="12"/>
        <color theme="1"/>
        <rFont val="Arial"/>
        <family val="2"/>
      </rPr>
      <t>E</t>
    </r>
    <r>
      <rPr>
        <sz val="12"/>
        <color theme="1"/>
        <rFont val="Arial"/>
        <family val="2"/>
      </rPr>
      <t xml:space="preserve">xposure (intervention / risk or prognostic factors) </t>
    </r>
  </si>
  <si>
    <t>List databases searched (e.g. DynaMed, UpToDate, Cochrane, standard PubMed, Clinical Queries in PubMed, Google scholar etc). State search results (e.g. numbers of reviews/ individual studies identified)</t>
  </si>
  <si>
    <t>PRINTING: The Ask &amp; Acquire and Apply sheets are designed to print in portrait orientation, usually on one page, while the Appraise sheet prints in landsape orientation on 3 pages because there is more text and this makes the text more readable.</t>
  </si>
  <si>
    <t>DUPLICATING A SHEET: To make extra copies of a sheet, use Menu: Edit: Move or Copy sheet: Create a copy), or right-click the sheet name, select "Move or Copy" and tick "Create a copy"</t>
  </si>
  <si>
    <r>
      <t xml:space="preserve">TO GO TO NEW LINE within a text box, use the combination keys </t>
    </r>
    <r>
      <rPr>
        <b/>
        <sz val="10"/>
        <rFont val="Arial"/>
        <family val="2"/>
      </rPr>
      <t>Alt-Enter.</t>
    </r>
  </si>
  <si>
    <t xml:space="preserve">TO MAKE YELLOW TEXT BOX BIGGER on the Ask &amp; Acquire and the Apply sheets, click on the line under a numbered box in the far left column and dragging it down. </t>
  </si>
  <si>
    <t>TO ENTER TEXT OR NUMBERS, double click in the yellow (text)  or orange (numbers) boxes</t>
  </si>
  <si>
    <t>Problem (or Clinical Scenario)</t>
  </si>
  <si>
    <t>Evidence Selected (INCLUDE A COPY OF THE PAPER WITH YOUR CAT)</t>
  </si>
  <si>
    <r>
      <t>6.</t>
    </r>
    <r>
      <rPr>
        <b/>
        <sz val="10"/>
        <rFont val="Arial"/>
        <family val="2"/>
      </rPr>
      <t xml:space="preserve"> Overall summary of the study quality</t>
    </r>
  </si>
  <si>
    <t>What was the mean/median follow-up time in EG &amp; CG?</t>
  </si>
  <si>
    <t xml:space="preserve">CG =  Comparison  Group. Describe comparison (placebo / intervention / risk / prognostic factor)  </t>
  </si>
  <si>
    <r>
      <t>O = Outcomes and T = Time. Describe 1°, 2</t>
    </r>
    <r>
      <rPr>
        <b/>
        <sz val="10"/>
        <color theme="1"/>
        <rFont val="Calibri"/>
        <family val="2"/>
      </rPr>
      <t>° &amp;</t>
    </r>
    <r>
      <rPr>
        <b/>
        <sz val="10"/>
        <color theme="1"/>
        <rFont val="Arial"/>
        <family val="2"/>
      </rPr>
      <t xml:space="preserve"> adverse outcomes. Were outcomes measured at one point or over a period of time? </t>
    </r>
  </si>
  <si>
    <r>
      <rPr>
        <b/>
        <u/>
        <sz val="10"/>
        <rFont val="Arial"/>
        <family val="2"/>
      </rPr>
      <t>If randomised</t>
    </r>
    <r>
      <rPr>
        <b/>
        <sz val="10"/>
        <rFont val="Arial"/>
        <family val="2"/>
      </rPr>
      <t>: Randomisation method adequate? Concealed? EG &amp; CG similar at baseline?</t>
    </r>
  </si>
  <si>
    <t xml:space="preserve">Maintenance in allocated groups &amp; on allocated interventions/exposures during study. Was it sufficient for results to be valid? </t>
  </si>
  <si>
    <t>Consider completeness of follow-up in EG &amp; CG</t>
  </si>
  <si>
    <t>Consider compliance in EG &amp; CG</t>
  </si>
  <si>
    <t>Consider any co-interventions in EG &amp; CG</t>
  </si>
  <si>
    <r>
      <rPr>
        <b/>
        <u/>
        <sz val="10"/>
        <rFont val="Arial"/>
        <family val="2"/>
      </rPr>
      <t>If allocated by measurement</t>
    </r>
    <r>
      <rPr>
        <b/>
        <sz val="10"/>
        <rFont val="Arial"/>
        <family val="2"/>
      </rPr>
      <t>: Were measurements objective? Were they done before (or blind to) outcomes? Were differences between EG &amp; CG documented?</t>
    </r>
  </si>
  <si>
    <t>Were outcomes measured objectively? Were they measured blind to EG/CG status?</t>
  </si>
  <si>
    <t xml:space="preserve">5. Generalisability (R):  if 1- 4 ok, who are the findings likely to be applicable to in practice? If findings were applied to the relevant population would their health be substantially improved? </t>
  </si>
  <si>
    <t>Allocated randomly or by measurement?</t>
  </si>
  <si>
    <t>Consider contamination in EG &amp; CG</t>
  </si>
  <si>
    <t>4.  Study effect estimates reported (e.g. RD, HR, RR): How large were differences between EGO &amp; CGO?  Was there a dose-response association? Larger differences &amp; dose-response associations are more likely to be causal. Were the main reported results pre-specified (i.e. before study done) or was there evidence of selective reporting?</t>
  </si>
  <si>
    <t xml:space="preserve">Participants likely to be similar to all eligibles?  </t>
  </si>
  <si>
    <t>Describe study setting</t>
  </si>
  <si>
    <t>Describe eligibility criteria</t>
  </si>
  <si>
    <t>Describe recruitment (sampling) process</t>
  </si>
  <si>
    <t xml:space="preserve">EG = Exposure Group. Describe exposure (intervention / risk / prognostic factor) </t>
  </si>
  <si>
    <t>1. Study design (AMBOM): Was non-random error/bias sufficiently low for results to be valid? If RCT, was randomisation successful (i.e. EG &amp; CG similar at baseline)? If an observational study, was confounding likely? If a cross-sectional study, was reverse causality likely? Consider amount &amp; direction of bias.</t>
  </si>
  <si>
    <t>GATE Appraise - Interventional RCT/Cohort studies &amp; Risk/Prognostic/Cross-sectional Studies</t>
  </si>
  <si>
    <t>GATE  Ask &amp; Acquire - for interventional, risk &amp; prognostic studies</t>
  </si>
  <si>
    <t xml:space="preserve">Setting &amp; eligible population appropriate to goals &amp; well described? </t>
  </si>
  <si>
    <t>Risk/prognostic profiles sufficiently described to define who findings applicable to? If prognostic study, were participants at a common point in progression of disease/condition?</t>
  </si>
  <si>
    <t>Were participants and/or investigators blind to EG/CG status?</t>
  </si>
  <si>
    <t>Blind and objective outcome measures?</t>
  </si>
  <si>
    <t>2. Study analyses (AN): Was analytical error sufficiently low for results to be valid? Were ITT analyses done in RCTs? Were adjusted analyses done if EG &amp; CG different at baseline?</t>
  </si>
  <si>
    <t>3. Study numbers reported - Random error: Did the 95% CI include the no-effect value (i.e. RR=1 or RD = 0)? If yes, was study power described as sufficient to detect an important effect, if there was a true effect? If the 95% CI is wide and includes the no-effect value, then study power likely to be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</si>
</sst>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5" x14ac:knownFonts="1">
    <font>
      <sz val="11"/>
      <color theme="1"/>
      <name val="Calibri"/>
      <family val="2"/>
      <scheme val="minor"/>
    </font>
    <font>
      <b/>
      <sz val="16"/>
      <color indexed="43"/>
      <name val="Arial"/>
      <family val="2"/>
    </font>
    <font>
      <sz val="10"/>
      <color theme="1"/>
      <name val="Arial"/>
      <family val="2"/>
    </font>
    <font>
      <sz val="10"/>
      <name val="Arial"/>
      <family val="2"/>
    </font>
    <font>
      <b/>
      <sz val="10"/>
      <color theme="4" tint="-0.499984740745262"/>
      <name val="Arial"/>
      <family val="2"/>
    </font>
    <font>
      <b/>
      <sz val="10"/>
      <color theme="1"/>
      <name val="Arial"/>
      <family val="2"/>
    </font>
    <font>
      <sz val="8"/>
      <name val="Arial"/>
      <family val="2"/>
    </font>
    <font>
      <u/>
      <sz val="10"/>
      <color indexed="12"/>
      <name val="Arial"/>
      <family val="2"/>
    </font>
    <font>
      <u/>
      <sz val="8"/>
      <color indexed="12"/>
      <name val="Arial"/>
      <family val="2"/>
    </font>
    <font>
      <b/>
      <sz val="11"/>
      <color theme="0"/>
      <name val="Arial"/>
      <family val="2"/>
    </font>
    <font>
      <b/>
      <sz val="12"/>
      <color theme="0"/>
      <name val="Arial"/>
      <family val="2"/>
    </font>
    <font>
      <sz val="8"/>
      <name val="Calibri"/>
      <family val="2"/>
      <scheme val="minor"/>
    </font>
    <font>
      <sz val="11"/>
      <color theme="1"/>
      <name val="Arial"/>
      <family val="2"/>
    </font>
    <font>
      <b/>
      <sz val="11"/>
      <color theme="4" tint="-0.499984740745262"/>
      <name val="Arial"/>
      <family val="2"/>
    </font>
    <font>
      <sz val="10"/>
      <color indexed="9"/>
      <name val="Arial"/>
      <family val="2"/>
    </font>
    <font>
      <sz val="8"/>
      <color indexed="9"/>
      <name val="Arial"/>
      <family val="2"/>
    </font>
    <font>
      <sz val="10"/>
      <color theme="0"/>
      <name val="Arial"/>
      <family val="2"/>
    </font>
    <font>
      <b/>
      <sz val="10"/>
      <name val="Arial"/>
      <family val="2"/>
    </font>
    <font>
      <b/>
      <sz val="12"/>
      <color theme="4" tint="-0.499984740745262"/>
      <name val="Arial"/>
      <family val="2"/>
    </font>
    <font>
      <b/>
      <sz val="11"/>
      <name val="Arial"/>
      <family val="2"/>
    </font>
    <font>
      <b/>
      <sz val="12"/>
      <name val="Arial"/>
      <family val="2"/>
    </font>
    <font>
      <sz val="8"/>
      <color indexed="20"/>
      <name val="Arial"/>
      <family val="2"/>
    </font>
    <font>
      <b/>
      <sz val="11"/>
      <color theme="1"/>
      <name val="Arial"/>
      <family val="2"/>
    </font>
    <font>
      <sz val="9"/>
      <color theme="1"/>
      <name val="Arial"/>
      <family val="2"/>
    </font>
    <font>
      <b/>
      <sz val="12"/>
      <color indexed="9"/>
      <name val="Arial"/>
      <family val="2"/>
    </font>
    <font>
      <sz val="12"/>
      <name val="Arial"/>
      <family val="2"/>
    </font>
    <font>
      <b/>
      <sz val="11"/>
      <color indexed="9"/>
      <name val="Arial"/>
      <family val="2"/>
    </font>
    <font>
      <b/>
      <sz val="14"/>
      <color indexed="9"/>
      <name val="Arial"/>
      <family val="2"/>
    </font>
    <font>
      <sz val="10"/>
      <color indexed="81"/>
      <name val="Tahoma"/>
      <family val="2"/>
    </font>
    <font>
      <sz val="8"/>
      <color indexed="81"/>
      <name val="Tahoma"/>
      <family val="2"/>
    </font>
    <font>
      <b/>
      <sz val="10"/>
      <color indexed="81"/>
      <name val="Tahoma"/>
      <family val="2"/>
    </font>
    <font>
      <b/>
      <sz val="8"/>
      <color indexed="81"/>
      <name val="Tahoma"/>
      <family val="2"/>
    </font>
    <font>
      <b/>
      <sz val="14"/>
      <color theme="1"/>
      <name val="Calibri"/>
      <family val="2"/>
      <scheme val="minor"/>
    </font>
    <font>
      <u/>
      <sz val="11"/>
      <color theme="11"/>
      <name val="Calibri"/>
      <family val="2"/>
      <scheme val="minor"/>
    </font>
    <font>
      <sz val="10"/>
      <color indexed="81"/>
      <name val="Calibri"/>
      <family val="2"/>
    </font>
    <font>
      <sz val="12"/>
      <color theme="1"/>
      <name val="Arial"/>
      <family val="2"/>
    </font>
    <font>
      <b/>
      <sz val="12"/>
      <color theme="1"/>
      <name val="Arial"/>
      <family val="2"/>
    </font>
    <font>
      <sz val="14"/>
      <color indexed="81"/>
      <name val="Calibri"/>
      <family val="2"/>
    </font>
    <font>
      <b/>
      <u/>
      <sz val="10"/>
      <name val="Arial"/>
      <family val="2"/>
    </font>
    <font>
      <sz val="10"/>
      <color theme="4" tint="-0.499984740745262"/>
      <name val="Arial"/>
      <family val="2"/>
    </font>
    <font>
      <sz val="9"/>
      <color indexed="81"/>
      <name val="Tahoma"/>
      <family val="2"/>
    </font>
    <font>
      <sz val="12"/>
      <color indexed="81"/>
      <name val="Arial"/>
      <family val="2"/>
    </font>
    <font>
      <b/>
      <sz val="10"/>
      <color theme="1"/>
      <name val="Calibri"/>
      <family val="2"/>
    </font>
    <font>
      <b/>
      <sz val="11"/>
      <color rgb="FFFFC000"/>
      <name val="Arial"/>
      <family val="2"/>
    </font>
    <font>
      <b/>
      <sz val="11"/>
      <color rgb="FFFFFF00"/>
      <name val="Arial"/>
      <family val="2"/>
    </font>
    <font>
      <sz val="12"/>
      <color rgb="FF000000"/>
      <name val="Arial"/>
      <family val="2"/>
    </font>
    <font>
      <sz val="14"/>
      <color rgb="FF000000"/>
      <name val="Calibri"/>
      <family val="2"/>
    </font>
    <font>
      <sz val="10"/>
      <color rgb="FF000000"/>
      <name val="Calibri"/>
      <family val="2"/>
    </font>
    <font>
      <sz val="9"/>
      <color rgb="FF000000"/>
      <name val="Tahoma"/>
      <family val="2"/>
    </font>
    <font>
      <sz val="12"/>
      <color rgb="FF000000"/>
      <name val="Calibri"/>
      <family val="2"/>
    </font>
    <font>
      <b/>
      <sz val="10"/>
      <color rgb="FF000000"/>
      <name val="Tahoma"/>
      <family val="2"/>
    </font>
    <font>
      <sz val="10"/>
      <color rgb="FF000000"/>
      <name val="Tahoma"/>
      <family val="2"/>
    </font>
    <font>
      <sz val="8"/>
      <color rgb="FF000000"/>
      <name val="Tahoma"/>
      <family val="2"/>
    </font>
    <font>
      <sz val="10"/>
      <color rgb="FF000000"/>
      <name val="Calibri"/>
    </font>
    <font>
      <sz val="10"/>
      <color rgb="FF000000"/>
      <name val="Calibri"/>
      <scheme val="minor"/>
    </font>
  </fonts>
  <fills count="19">
    <fill>
      <patternFill patternType="none"/>
    </fill>
    <fill>
      <patternFill patternType="gray125"/>
    </fill>
    <fill>
      <patternFill patternType="solid">
        <fgColor indexed="23"/>
        <bgColor indexed="64"/>
      </patternFill>
    </fill>
    <fill>
      <patternFill patternType="solid">
        <fgColor theme="3" tint="0.79998168889431442"/>
        <bgColor indexed="64"/>
      </patternFill>
    </fill>
    <fill>
      <patternFill patternType="solid">
        <fgColor rgb="FF808080"/>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rgb="FFCCCCFF"/>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rgb="FF99CCFF"/>
        <bgColor rgb="FF000000"/>
      </patternFill>
    </fill>
    <fill>
      <patternFill patternType="solid">
        <fgColor rgb="FF99CCFF"/>
        <bgColor indexed="64"/>
      </patternFill>
    </fill>
    <fill>
      <patternFill patternType="solid">
        <fgColor rgb="FFA8D7FF"/>
        <bgColor indexed="64"/>
      </patternFill>
    </fill>
    <fill>
      <patternFill patternType="solid">
        <fgColor rgb="FFFFFDA9"/>
        <bgColor indexed="64"/>
      </patternFill>
    </fill>
    <fill>
      <patternFill patternType="solid">
        <fgColor rgb="FFD6D7FF"/>
        <bgColor indexed="64"/>
      </patternFill>
    </fill>
    <fill>
      <patternFill patternType="solid">
        <fgColor theme="9" tint="0.39997558519241921"/>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medium">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thin">
        <color indexed="22"/>
      </left>
      <right/>
      <top/>
      <bottom style="thin">
        <color auto="1"/>
      </bottom>
      <diagonal/>
    </border>
    <border>
      <left/>
      <right style="thin">
        <color auto="1"/>
      </right>
      <top style="medium">
        <color auto="1"/>
      </top>
      <bottom/>
      <diagonal/>
    </border>
    <border>
      <left/>
      <right style="medium">
        <color auto="1"/>
      </right>
      <top/>
      <bottom style="thin">
        <color indexed="22"/>
      </bottom>
      <diagonal/>
    </border>
    <border>
      <left/>
      <right/>
      <top/>
      <bottom style="thin">
        <color indexed="22"/>
      </bottom>
      <diagonal/>
    </border>
    <border>
      <left style="medium">
        <color auto="1"/>
      </left>
      <right/>
      <top/>
      <bottom style="thin">
        <color indexed="22"/>
      </bottom>
      <diagonal/>
    </border>
    <border>
      <left style="thin">
        <color auto="1"/>
      </left>
      <right style="thin">
        <color auto="1"/>
      </right>
      <top/>
      <bottom style="medium">
        <color auto="1"/>
      </bottom>
      <diagonal/>
    </border>
    <border>
      <left/>
      <right/>
      <top/>
      <bottom style="dotted">
        <color auto="1"/>
      </bottom>
      <diagonal/>
    </border>
    <border>
      <left style="medium">
        <color auto="1"/>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bottom style="dotted">
        <color auto="1"/>
      </bottom>
      <diagonal/>
    </border>
    <border>
      <left/>
      <right style="medium">
        <color auto="1"/>
      </right>
      <top/>
      <bottom style="dotted">
        <color auto="1"/>
      </bottom>
      <diagonal/>
    </border>
    <border>
      <left/>
      <right style="medium">
        <color auto="1"/>
      </right>
      <top style="dotted">
        <color auto="1"/>
      </top>
      <bottom/>
      <diagonal/>
    </border>
    <border>
      <left/>
      <right style="medium">
        <color auto="1"/>
      </right>
      <top style="thin">
        <color auto="1"/>
      </top>
      <bottom/>
      <diagonal/>
    </border>
    <border>
      <left style="thin">
        <color auto="1"/>
      </left>
      <right/>
      <top style="medium">
        <color auto="1"/>
      </top>
      <bottom/>
      <diagonal/>
    </border>
    <border>
      <left/>
      <right style="medium">
        <color rgb="FF000000"/>
      </right>
      <top style="medium">
        <color auto="1"/>
      </top>
      <bottom/>
      <diagonal/>
    </border>
    <border>
      <left/>
      <right style="medium">
        <color rgb="FF000000"/>
      </right>
      <top/>
      <bottom/>
      <diagonal/>
    </border>
    <border>
      <left style="medium">
        <color auto="1"/>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indexed="22"/>
      </right>
      <top/>
      <bottom style="thin">
        <color auto="1"/>
      </bottom>
      <diagonal/>
    </border>
    <border>
      <left style="thin">
        <color auto="1"/>
      </left>
      <right/>
      <top style="medium">
        <color auto="1"/>
      </top>
      <bottom style="thin">
        <color indexed="22"/>
      </bottom>
      <diagonal/>
    </border>
    <border>
      <left/>
      <right/>
      <top style="medium">
        <color auto="1"/>
      </top>
      <bottom style="thin">
        <color indexed="22"/>
      </bottom>
      <diagonal/>
    </border>
    <border>
      <left/>
      <right style="medium">
        <color auto="1"/>
      </right>
      <top style="medium">
        <color auto="1"/>
      </top>
      <bottom style="thin">
        <color indexed="22"/>
      </bottom>
      <diagonal/>
    </border>
    <border>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indexed="22"/>
      </left>
      <right/>
      <top/>
      <bottom/>
      <diagonal/>
    </border>
    <border>
      <left style="thin">
        <color auto="1"/>
      </left>
      <right/>
      <top/>
      <bottom/>
      <diagonal/>
    </border>
    <border>
      <left style="thin">
        <color auto="1"/>
      </left>
      <right/>
      <top style="thin">
        <color auto="1"/>
      </top>
      <bottom style="thin">
        <color auto="1"/>
      </bottom>
      <diagonal/>
    </border>
    <border>
      <left style="medium">
        <color auto="1"/>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style="thin">
        <color indexed="22"/>
      </top>
      <bottom/>
      <diagonal/>
    </border>
    <border>
      <left/>
      <right style="medium">
        <color auto="1"/>
      </right>
      <top style="thin">
        <color indexed="22"/>
      </top>
      <bottom/>
      <diagonal/>
    </border>
    <border>
      <left style="thin">
        <color auto="1"/>
      </left>
      <right/>
      <top style="thin">
        <color auto="1"/>
      </top>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7">
    <xf numFmtId="0" fontId="0" fillId="0" borderId="0"/>
    <xf numFmtId="0" fontId="7" fillId="0" borderId="0" applyNumberFormat="0" applyFill="0" applyBorder="0" applyAlignment="0" applyProtection="0">
      <alignment vertical="top"/>
      <protection locked="0"/>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507">
    <xf numFmtId="0" fontId="0" fillId="0" borderId="0" xfId="0"/>
    <xf numFmtId="0" fontId="6" fillId="7" borderId="7" xfId="0" applyFont="1" applyFill="1" applyBorder="1" applyAlignment="1" applyProtection="1">
      <alignment horizontal="right"/>
    </xf>
    <xf numFmtId="0" fontId="8" fillId="7" borderId="7" xfId="1" applyFont="1" applyFill="1" applyBorder="1" applyAlignment="1" applyProtection="1">
      <alignment horizontal="left"/>
    </xf>
    <xf numFmtId="0" fontId="0" fillId="0" borderId="0" xfId="0" applyProtection="1"/>
    <xf numFmtId="0" fontId="2" fillId="0" borderId="0" xfId="0" applyFont="1" applyFill="1" applyBorder="1" applyAlignment="1" applyProtection="1">
      <alignment horizontal="left" vertical="center" wrapText="1"/>
    </xf>
    <xf numFmtId="0" fontId="12" fillId="0" borderId="0" xfId="0" applyFont="1" applyProtection="1"/>
    <xf numFmtId="0" fontId="6" fillId="7" borderId="0" xfId="0" applyFont="1" applyFill="1" applyBorder="1" applyAlignment="1" applyProtection="1">
      <alignment horizontal="right"/>
    </xf>
    <xf numFmtId="0" fontId="3" fillId="0" borderId="0" xfId="0" applyFont="1" applyProtection="1"/>
    <xf numFmtId="0" fontId="13" fillId="9" borderId="9" xfId="0" applyFont="1" applyFill="1" applyBorder="1" applyAlignment="1" applyProtection="1">
      <alignment horizontal="left" vertical="center" wrapText="1"/>
    </xf>
    <xf numFmtId="0" fontId="13" fillId="9" borderId="0" xfId="0" applyFont="1" applyFill="1" applyBorder="1" applyAlignment="1" applyProtection="1">
      <alignment horizontal="left" vertical="center" wrapText="1"/>
    </xf>
    <xf numFmtId="0" fontId="12" fillId="9" borderId="0" xfId="0" applyFont="1" applyFill="1" applyProtection="1"/>
    <xf numFmtId="0" fontId="12" fillId="9" borderId="0" xfId="0" applyFont="1" applyFill="1" applyBorder="1" applyProtection="1"/>
    <xf numFmtId="1" fontId="6" fillId="9" borderId="9" xfId="0" applyNumberFormat="1" applyFont="1" applyFill="1" applyBorder="1" applyAlignment="1" applyProtection="1">
      <alignment horizontal="center" vertical="center" wrapText="1"/>
    </xf>
    <xf numFmtId="1" fontId="6" fillId="9" borderId="0" xfId="0" applyNumberFormat="1" applyFont="1" applyFill="1" applyBorder="1" applyAlignment="1" applyProtection="1">
      <alignment horizontal="center" vertical="center" wrapText="1"/>
    </xf>
    <xf numFmtId="2" fontId="6" fillId="9" borderId="0" xfId="0" applyNumberFormat="1" applyFont="1" applyFill="1" applyBorder="1" applyAlignment="1" applyProtection="1">
      <alignment horizontal="left" shrinkToFit="1"/>
    </xf>
    <xf numFmtId="2" fontId="6" fillId="9" borderId="0" xfId="0" applyNumberFormat="1" applyFont="1" applyFill="1" applyBorder="1" applyAlignment="1" applyProtection="1">
      <alignment horizontal="center" shrinkToFit="1"/>
    </xf>
    <xf numFmtId="2" fontId="6" fillId="9" borderId="0" xfId="0" applyNumberFormat="1" applyFont="1" applyFill="1" applyBorder="1" applyAlignment="1" applyProtection="1">
      <alignment horizontal="right" shrinkToFit="1"/>
    </xf>
    <xf numFmtId="0" fontId="2" fillId="9" borderId="0" xfId="0" applyFont="1" applyFill="1" applyBorder="1" applyAlignment="1" applyProtection="1">
      <alignment horizontal="right"/>
    </xf>
    <xf numFmtId="0" fontId="12" fillId="0" borderId="0" xfId="0" applyFont="1" applyBorder="1" applyProtection="1"/>
    <xf numFmtId="2" fontId="6" fillId="10" borderId="23" xfId="0" applyNumberFormat="1" applyFont="1" applyFill="1" applyBorder="1" applyAlignment="1" applyProtection="1">
      <alignment horizontal="left" shrinkToFit="1"/>
    </xf>
    <xf numFmtId="2" fontId="6" fillId="0" borderId="0" xfId="0" applyNumberFormat="1" applyFont="1" applyBorder="1" applyAlignment="1" applyProtection="1">
      <alignment horizontal="center" shrinkToFit="1"/>
    </xf>
    <xf numFmtId="2" fontId="6" fillId="10" borderId="0" xfId="0" applyNumberFormat="1" applyFont="1" applyFill="1" applyBorder="1" applyAlignment="1" applyProtection="1">
      <alignment horizontal="left" shrinkToFit="1"/>
    </xf>
    <xf numFmtId="2" fontId="6" fillId="10" borderId="22" xfId="0" applyNumberFormat="1" applyFont="1" applyFill="1" applyBorder="1" applyAlignment="1" applyProtection="1">
      <alignment horizontal="right" shrinkToFit="1"/>
    </xf>
    <xf numFmtId="2" fontId="14" fillId="0" borderId="23" xfId="0" applyNumberFormat="1" applyFont="1" applyBorder="1" applyAlignment="1" applyProtection="1">
      <alignment horizontal="right" shrinkToFit="1"/>
    </xf>
    <xf numFmtId="2" fontId="3" fillId="10" borderId="0" xfId="0" applyNumberFormat="1" applyFont="1" applyFill="1" applyBorder="1" applyAlignment="1" applyProtection="1">
      <alignment horizontal="center" shrinkToFit="1"/>
    </xf>
    <xf numFmtId="2" fontId="14" fillId="0" borderId="0" xfId="0" applyNumberFormat="1" applyFont="1" applyBorder="1" applyAlignment="1" applyProtection="1">
      <alignment horizontal="right" shrinkToFit="1"/>
    </xf>
    <xf numFmtId="2" fontId="3" fillId="0" borderId="22" xfId="0" applyNumberFormat="1" applyFont="1" applyBorder="1" applyAlignment="1" applyProtection="1">
      <alignment horizontal="right" shrinkToFit="1"/>
    </xf>
    <xf numFmtId="2" fontId="14" fillId="0" borderId="23" xfId="0" applyNumberFormat="1" applyFont="1" applyBorder="1" applyAlignment="1" applyProtection="1">
      <alignment horizontal="left" shrinkToFit="1"/>
    </xf>
    <xf numFmtId="2" fontId="14" fillId="0" borderId="0" xfId="0" applyNumberFormat="1" applyFont="1" applyFill="1" applyBorder="1" applyAlignment="1" applyProtection="1">
      <alignment shrinkToFit="1"/>
    </xf>
    <xf numFmtId="2" fontId="3" fillId="0" borderId="0" xfId="0" applyNumberFormat="1" applyFont="1" applyBorder="1" applyAlignment="1" applyProtection="1">
      <alignment horizontal="right" shrinkToFit="1"/>
    </xf>
    <xf numFmtId="2" fontId="6" fillId="0" borderId="23" xfId="0" applyNumberFormat="1" applyFont="1" applyFill="1" applyBorder="1" applyAlignment="1" applyProtection="1">
      <alignment horizontal="left"/>
    </xf>
    <xf numFmtId="2" fontId="6" fillId="0" borderId="0" xfId="0" applyNumberFormat="1" applyFont="1" applyFill="1" applyBorder="1" applyAlignment="1" applyProtection="1">
      <alignment horizontal="center"/>
    </xf>
    <xf numFmtId="2" fontId="6" fillId="0" borderId="0" xfId="0" applyNumberFormat="1" applyFont="1" applyFill="1" applyBorder="1" applyAlignment="1" applyProtection="1">
      <alignment horizontal="left"/>
    </xf>
    <xf numFmtId="2" fontId="6" fillId="0" borderId="22" xfId="0" applyNumberFormat="1" applyFont="1" applyFill="1" applyBorder="1" applyAlignment="1" applyProtection="1">
      <alignment horizontal="right"/>
    </xf>
    <xf numFmtId="2" fontId="6" fillId="0" borderId="0" xfId="0" applyNumberFormat="1" applyFont="1" applyFill="1" applyBorder="1" applyAlignment="1" applyProtection="1">
      <alignment horizontal="right"/>
    </xf>
    <xf numFmtId="0" fontId="2" fillId="0" borderId="0" xfId="0" applyFont="1" applyBorder="1" applyProtection="1"/>
    <xf numFmtId="1" fontId="6" fillId="0" borderId="12" xfId="0" applyNumberFormat="1" applyFont="1" applyBorder="1" applyAlignment="1" applyProtection="1">
      <alignment horizontal="center" shrinkToFit="1"/>
    </xf>
    <xf numFmtId="1" fontId="6" fillId="10" borderId="25" xfId="0" applyNumberFormat="1" applyFont="1" applyFill="1" applyBorder="1" applyAlignment="1" applyProtection="1">
      <alignment horizontal="right" shrinkToFit="1"/>
    </xf>
    <xf numFmtId="2" fontId="6" fillId="10" borderId="26" xfId="0" applyNumberFormat="1" applyFont="1" applyFill="1" applyBorder="1" applyAlignment="1" applyProtection="1">
      <alignment horizontal="left" shrinkToFit="1"/>
    </xf>
    <xf numFmtId="2" fontId="6" fillId="0" borderId="12" xfId="0" applyNumberFormat="1" applyFont="1" applyBorder="1" applyAlignment="1" applyProtection="1">
      <alignment horizontal="center" shrinkToFit="1"/>
    </xf>
    <xf numFmtId="2" fontId="6" fillId="10" borderId="27" xfId="0" applyNumberFormat="1" applyFont="1" applyFill="1" applyBorder="1" applyAlignment="1" applyProtection="1">
      <alignment horizontal="right" shrinkToFit="1"/>
    </xf>
    <xf numFmtId="2" fontId="6" fillId="10" borderId="12" xfId="0" applyNumberFormat="1" applyFont="1" applyFill="1" applyBorder="1" applyAlignment="1" applyProtection="1">
      <alignment horizontal="left" shrinkToFit="1"/>
    </xf>
    <xf numFmtId="2" fontId="6" fillId="10" borderId="25" xfId="0" applyNumberFormat="1" applyFont="1" applyFill="1" applyBorder="1" applyAlignment="1" applyProtection="1">
      <alignment horizontal="right" shrinkToFit="1"/>
    </xf>
    <xf numFmtId="1" fontId="3" fillId="0" borderId="9" xfId="0" applyNumberFormat="1" applyFont="1" applyBorder="1" applyAlignment="1" applyProtection="1">
      <alignment horizontal="left" shrinkToFit="1"/>
    </xf>
    <xf numFmtId="1" fontId="3" fillId="10" borderId="0" xfId="0" applyNumberFormat="1" applyFont="1" applyFill="1" applyBorder="1" applyAlignment="1" applyProtection="1">
      <alignment horizontal="center" shrinkToFit="1"/>
    </xf>
    <xf numFmtId="1" fontId="3" fillId="0" borderId="22" xfId="0" applyNumberFormat="1" applyFont="1" applyBorder="1" applyAlignment="1" applyProtection="1">
      <alignment horizontal="right" shrinkToFit="1"/>
    </xf>
    <xf numFmtId="164" fontId="14" fillId="0" borderId="23" xfId="0" applyNumberFormat="1" applyFont="1" applyFill="1" applyBorder="1" applyAlignment="1" applyProtection="1">
      <alignment horizontal="right" shrinkToFit="1"/>
    </xf>
    <xf numFmtId="2" fontId="14" fillId="0" borderId="22" xfId="0" applyNumberFormat="1" applyFont="1" applyBorder="1" applyAlignment="1" applyProtection="1">
      <alignment horizontal="right" shrinkToFit="1"/>
    </xf>
    <xf numFmtId="2" fontId="14" fillId="0" borderId="23" xfId="0" applyNumberFormat="1" applyFont="1" applyFill="1" applyBorder="1" applyAlignment="1" applyProtection="1">
      <alignment horizontal="right" shrinkToFit="1"/>
    </xf>
    <xf numFmtId="2" fontId="15" fillId="0" borderId="0" xfId="0" applyNumberFormat="1" applyFont="1" applyBorder="1" applyAlignment="1" applyProtection="1">
      <alignment shrinkToFit="1"/>
    </xf>
    <xf numFmtId="2" fontId="16" fillId="0" borderId="0" xfId="0" applyNumberFormat="1" applyFont="1" applyBorder="1" applyAlignment="1" applyProtection="1">
      <alignment horizontal="right" shrinkToFit="1"/>
    </xf>
    <xf numFmtId="0" fontId="6" fillId="0" borderId="3" xfId="0" applyFont="1" applyBorder="1" applyAlignment="1" applyProtection="1">
      <alignment horizontal="left"/>
    </xf>
    <xf numFmtId="0" fontId="6" fillId="0" borderId="0" xfId="0" applyFont="1" applyBorder="1" applyAlignment="1" applyProtection="1">
      <alignment horizontal="center"/>
    </xf>
    <xf numFmtId="0" fontId="6" fillId="0" borderId="22" xfId="0" applyFont="1" applyBorder="1" applyProtection="1"/>
    <xf numFmtId="0" fontId="6" fillId="0" borderId="23" xfId="0" applyFont="1" applyBorder="1" applyAlignment="1" applyProtection="1">
      <alignment horizontal="left"/>
    </xf>
    <xf numFmtId="0" fontId="14" fillId="0" borderId="0" xfId="0" applyFont="1" applyBorder="1" applyAlignment="1" applyProtection="1">
      <alignment horizontal="right"/>
    </xf>
    <xf numFmtId="0" fontId="15" fillId="0" borderId="0" xfId="0" applyFont="1" applyBorder="1" applyAlignment="1" applyProtection="1"/>
    <xf numFmtId="0" fontId="6" fillId="0" borderId="0" xfId="0" applyFont="1" applyBorder="1" applyProtection="1"/>
    <xf numFmtId="0" fontId="6" fillId="0" borderId="12" xfId="0" applyFont="1" applyBorder="1" applyAlignment="1" applyProtection="1">
      <alignment horizontal="center" shrinkToFit="1"/>
    </xf>
    <xf numFmtId="0" fontId="12" fillId="0" borderId="12" xfId="0" applyFont="1" applyBorder="1" applyProtection="1"/>
    <xf numFmtId="0" fontId="2" fillId="0" borderId="13" xfId="0" applyFont="1" applyBorder="1" applyProtection="1"/>
    <xf numFmtId="0" fontId="3" fillId="0" borderId="9" xfId="0" applyFont="1" applyBorder="1" applyAlignment="1" applyProtection="1">
      <alignment horizontal="right" shrinkToFit="1"/>
    </xf>
    <xf numFmtId="0" fontId="3" fillId="0" borderId="22" xfId="0" applyFont="1" applyBorder="1" applyAlignment="1" applyProtection="1">
      <alignment horizontal="right" shrinkToFit="1"/>
    </xf>
    <xf numFmtId="2" fontId="14" fillId="0" borderId="0" xfId="0" applyNumberFormat="1" applyFont="1" applyFill="1" applyBorder="1" applyAlignment="1" applyProtection="1">
      <alignment horizontal="right" shrinkToFit="1"/>
    </xf>
    <xf numFmtId="2" fontId="3" fillId="11" borderId="0" xfId="0" applyNumberFormat="1" applyFont="1" applyFill="1" applyBorder="1" applyAlignment="1" applyProtection="1">
      <alignment horizontal="center" shrinkToFit="1"/>
    </xf>
    <xf numFmtId="0" fontId="0" fillId="0" borderId="23" xfId="0" applyBorder="1" applyProtection="1"/>
    <xf numFmtId="0" fontId="0" fillId="0" borderId="0" xfId="0" applyBorder="1" applyAlignment="1" applyProtection="1">
      <alignment horizontal="center"/>
    </xf>
    <xf numFmtId="0" fontId="14" fillId="0" borderId="0" xfId="0" applyFont="1" applyBorder="1" applyProtection="1"/>
    <xf numFmtId="0" fontId="14" fillId="0" borderId="23" xfId="0" applyFont="1" applyBorder="1" applyProtection="1"/>
    <xf numFmtId="0" fontId="0" fillId="0" borderId="0" xfId="0" applyBorder="1" applyProtection="1"/>
    <xf numFmtId="0" fontId="12" fillId="0" borderId="0" xfId="0" applyFont="1" applyAlignment="1" applyProtection="1">
      <alignment wrapText="1"/>
    </xf>
    <xf numFmtId="0" fontId="14" fillId="0" borderId="0" xfId="0" applyFont="1" applyFill="1" applyBorder="1" applyAlignment="1" applyProtection="1"/>
    <xf numFmtId="0" fontId="3" fillId="3" borderId="14" xfId="0" applyFont="1" applyFill="1" applyBorder="1" applyProtection="1"/>
    <xf numFmtId="0" fontId="3" fillId="3" borderId="15" xfId="0" applyFont="1" applyFill="1" applyBorder="1" applyProtection="1"/>
    <xf numFmtId="0" fontId="3" fillId="3" borderId="15" xfId="0" applyFont="1" applyFill="1" applyBorder="1" applyAlignment="1" applyProtection="1">
      <alignment horizontal="right"/>
    </xf>
    <xf numFmtId="0" fontId="3" fillId="3" borderId="15" xfId="0" applyFont="1" applyFill="1" applyBorder="1" applyAlignment="1" applyProtection="1">
      <alignment horizontal="left" vertical="top"/>
    </xf>
    <xf numFmtId="0" fontId="18" fillId="3" borderId="15" xfId="0" applyFont="1" applyFill="1" applyBorder="1" applyProtection="1"/>
    <xf numFmtId="0" fontId="19" fillId="3" borderId="15" xfId="0" applyFont="1" applyFill="1" applyBorder="1" applyAlignment="1" applyProtection="1">
      <alignment horizontal="center"/>
    </xf>
    <xf numFmtId="0" fontId="18" fillId="3" borderId="15" xfId="0" applyFont="1" applyFill="1" applyBorder="1" applyAlignment="1" applyProtection="1">
      <alignment horizontal="left"/>
    </xf>
    <xf numFmtId="0" fontId="3" fillId="3" borderId="16" xfId="0" applyFont="1" applyFill="1" applyBorder="1" applyAlignment="1" applyProtection="1">
      <alignment horizontal="center" vertical="center" textRotation="180"/>
    </xf>
    <xf numFmtId="0" fontId="2" fillId="0" borderId="9"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0" fillId="0" borderId="18" xfId="0" applyFont="1" applyFill="1" applyBorder="1" applyAlignment="1" applyProtection="1">
      <alignment horizontal="left" vertical="top" wrapText="1"/>
    </xf>
    <xf numFmtId="0" fontId="12" fillId="0" borderId="18" xfId="0" applyFont="1" applyBorder="1" applyProtection="1"/>
    <xf numFmtId="0" fontId="14" fillId="0" borderId="18" xfId="0" applyFont="1" applyFill="1" applyBorder="1" applyProtection="1"/>
    <xf numFmtId="0" fontId="2" fillId="0" borderId="0"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12" fillId="0" borderId="0" xfId="0" applyFont="1" applyFill="1" applyBorder="1" applyProtection="1"/>
    <xf numFmtId="0" fontId="3" fillId="0" borderId="0" xfId="0" applyFont="1" applyFill="1" applyBorder="1" applyProtection="1"/>
    <xf numFmtId="0" fontId="17" fillId="0" borderId="0" xfId="0" applyFont="1" applyBorder="1" applyProtection="1"/>
    <xf numFmtId="0" fontId="14" fillId="0" borderId="0" xfId="0" applyNumberFormat="1" applyFont="1" applyFill="1" applyBorder="1" applyAlignment="1" applyProtection="1">
      <alignment shrinkToFit="1"/>
    </xf>
    <xf numFmtId="0" fontId="21" fillId="0" borderId="12" xfId="0" applyFont="1" applyBorder="1" applyProtection="1"/>
    <xf numFmtId="0" fontId="21" fillId="0" borderId="12" xfId="0" applyFont="1" applyBorder="1" applyAlignment="1" applyProtection="1">
      <alignment horizontal="right"/>
    </xf>
    <xf numFmtId="0" fontId="12" fillId="0" borderId="0" xfId="0" applyFont="1" applyBorder="1" applyAlignment="1" applyProtection="1">
      <alignment horizontal="right"/>
    </xf>
    <xf numFmtId="0" fontId="2" fillId="0" borderId="0" xfId="0" applyFont="1" applyFill="1" applyBorder="1" applyProtection="1"/>
    <xf numFmtId="0" fontId="21" fillId="0" borderId="0" xfId="0" applyFont="1" applyBorder="1" applyProtection="1"/>
    <xf numFmtId="0" fontId="21" fillId="0" borderId="0" xfId="0" applyFont="1" applyBorder="1" applyAlignment="1" applyProtection="1">
      <alignment horizontal="right"/>
    </xf>
    <xf numFmtId="0" fontId="12" fillId="0" borderId="22" xfId="0" applyFont="1" applyBorder="1" applyProtection="1"/>
    <xf numFmtId="49" fontId="22" fillId="0" borderId="0" xfId="0" applyNumberFormat="1" applyFont="1" applyBorder="1" applyAlignment="1" applyProtection="1">
      <alignment horizontal="center"/>
    </xf>
    <xf numFmtId="0" fontId="12" fillId="0" borderId="12" xfId="0" applyFont="1" applyFill="1" applyBorder="1" applyProtection="1"/>
    <xf numFmtId="0" fontId="3" fillId="0" borderId="0" xfId="0" applyFont="1" applyFill="1" applyBorder="1" applyAlignment="1" applyProtection="1">
      <alignment horizontal="left" vertical="top" wrapText="1"/>
      <protection hidden="1"/>
    </xf>
    <xf numFmtId="0" fontId="12" fillId="0" borderId="0" xfId="0" applyFont="1" applyFill="1" applyBorder="1" applyAlignment="1" applyProtection="1"/>
    <xf numFmtId="0" fontId="17" fillId="0" borderId="0" xfId="0" applyFont="1" applyBorder="1" applyAlignment="1" applyProtection="1">
      <alignment horizontal="center"/>
    </xf>
    <xf numFmtId="0" fontId="14" fillId="0" borderId="0"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24" fillId="2" borderId="9" xfId="0" applyFont="1" applyFill="1" applyBorder="1" applyAlignment="1" applyProtection="1">
      <alignment vertical="center"/>
    </xf>
    <xf numFmtId="0" fontId="24" fillId="2" borderId="0" xfId="0" applyFont="1" applyFill="1" applyBorder="1" applyAlignment="1" applyProtection="1">
      <alignment vertical="center"/>
    </xf>
    <xf numFmtId="0" fontId="27" fillId="2" borderId="3" xfId="0" applyFont="1" applyFill="1" applyBorder="1" applyAlignment="1" applyProtection="1">
      <alignment horizontal="right" vertical="center"/>
    </xf>
    <xf numFmtId="0" fontId="27" fillId="2" borderId="10" xfId="0" applyFont="1" applyFill="1" applyBorder="1" applyAlignment="1" applyProtection="1">
      <alignment vertical="center"/>
    </xf>
    <xf numFmtId="0" fontId="1" fillId="2" borderId="10" xfId="0" applyFont="1" applyFill="1" applyBorder="1" applyAlignment="1" applyProtection="1">
      <alignment horizontal="center" vertical="center"/>
    </xf>
    <xf numFmtId="0" fontId="27" fillId="2" borderId="2" xfId="0" applyFont="1" applyFill="1" applyBorder="1" applyAlignment="1" applyProtection="1">
      <alignment vertical="center"/>
    </xf>
    <xf numFmtId="0" fontId="0" fillId="0" borderId="0" xfId="0" applyAlignment="1" applyProtection="1">
      <alignment vertical="center"/>
    </xf>
    <xf numFmtId="0" fontId="17" fillId="0" borderId="0" xfId="0" applyFont="1" applyFill="1" applyBorder="1" applyAlignment="1" applyProtection="1">
      <alignment horizontal="left" vertical="center" wrapText="1"/>
    </xf>
    <xf numFmtId="0" fontId="24" fillId="2" borderId="9" xfId="0" applyFont="1" applyFill="1" applyBorder="1" applyAlignment="1" applyProtection="1">
      <alignment vertical="top"/>
    </xf>
    <xf numFmtId="0" fontId="12" fillId="0" borderId="0" xfId="0" applyFont="1" applyFill="1" applyBorder="1" applyAlignment="1" applyProtection="1">
      <alignment vertical="top"/>
    </xf>
    <xf numFmtId="0" fontId="12" fillId="0" borderId="0" xfId="0" applyFont="1" applyAlignment="1" applyProtection="1">
      <alignment vertical="top"/>
    </xf>
    <xf numFmtId="0" fontId="26" fillId="2" borderId="0" xfId="0" applyFont="1" applyFill="1" applyBorder="1" applyAlignment="1" applyProtection="1">
      <alignment vertical="center"/>
    </xf>
    <xf numFmtId="0" fontId="8" fillId="7" borderId="0" xfId="1" applyFont="1" applyFill="1" applyBorder="1" applyAlignment="1" applyProtection="1">
      <alignment horizontal="left"/>
    </xf>
    <xf numFmtId="0" fontId="25" fillId="8" borderId="2" xfId="0" applyFont="1" applyFill="1" applyBorder="1" applyAlignment="1" applyProtection="1">
      <alignment horizontal="center" vertical="center" wrapText="1"/>
    </xf>
    <xf numFmtId="0" fontId="25" fillId="6" borderId="10" xfId="0" applyFont="1" applyFill="1" applyBorder="1" applyAlignment="1" applyProtection="1">
      <alignment horizontal="center" vertical="center" wrapText="1"/>
    </xf>
    <xf numFmtId="0" fontId="35" fillId="5" borderId="1" xfId="0" applyFont="1" applyFill="1" applyBorder="1" applyAlignment="1" applyProtection="1">
      <alignment horizontal="left" vertical="center" wrapText="1"/>
      <protection locked="0"/>
    </xf>
    <xf numFmtId="15" fontId="35" fillId="5" borderId="11" xfId="0" applyNumberFormat="1" applyFont="1" applyFill="1" applyBorder="1" applyAlignment="1" applyProtection="1">
      <alignment horizontal="left" vertical="center" wrapText="1"/>
      <protection locked="0"/>
    </xf>
    <xf numFmtId="1" fontId="6" fillId="10" borderId="9" xfId="0" applyNumberFormat="1" applyFont="1" applyFill="1" applyBorder="1" applyAlignment="1" applyProtection="1">
      <alignment horizontal="left" shrinkToFit="1"/>
    </xf>
    <xf numFmtId="0" fontId="2" fillId="0" borderId="0" xfId="0" applyFont="1" applyBorder="1" applyAlignment="1" applyProtection="1">
      <alignment horizontal="center" vertical="center"/>
    </xf>
    <xf numFmtId="0" fontId="3" fillId="0" borderId="0" xfId="0" applyFont="1" applyBorder="1" applyAlignment="1" applyProtection="1">
      <alignment horizontal="center"/>
    </xf>
    <xf numFmtId="0" fontId="2" fillId="0" borderId="0" xfId="0" applyFont="1" applyBorder="1" applyAlignment="1" applyProtection="1">
      <alignment horizontal="center" wrapText="1"/>
    </xf>
    <xf numFmtId="0" fontId="23" fillId="0" borderId="0" xfId="0" applyFont="1" applyBorder="1" applyAlignment="1" applyProtection="1">
      <alignment horizontal="center"/>
    </xf>
    <xf numFmtId="0" fontId="26" fillId="2" borderId="0" xfId="0" applyFont="1" applyFill="1" applyBorder="1" applyAlignment="1" applyProtection="1">
      <alignment horizontal="left" vertical="top" wrapText="1"/>
    </xf>
    <xf numFmtId="0" fontId="2" fillId="0" borderId="52" xfId="0" applyFont="1" applyFill="1" applyBorder="1" applyAlignment="1" applyProtection="1">
      <alignment horizontal="left" vertical="top" wrapText="1"/>
    </xf>
    <xf numFmtId="0" fontId="13" fillId="9" borderId="56" xfId="0" applyFont="1" applyFill="1" applyBorder="1" applyAlignment="1" applyProtection="1">
      <alignment horizontal="left" vertical="center" wrapText="1"/>
    </xf>
    <xf numFmtId="0" fontId="12" fillId="9" borderId="56" xfId="0" applyFont="1" applyFill="1" applyBorder="1" applyProtection="1"/>
    <xf numFmtId="0" fontId="6" fillId="7" borderId="13" xfId="0" applyFont="1" applyFill="1" applyBorder="1" applyAlignment="1" applyProtection="1">
      <alignment horizontal="right"/>
    </xf>
    <xf numFmtId="0" fontId="6" fillId="7" borderId="12" xfId="0" applyFont="1" applyFill="1" applyBorder="1" applyAlignment="1" applyProtection="1">
      <alignment horizontal="right"/>
    </xf>
    <xf numFmtId="0" fontId="27" fillId="2" borderId="56" xfId="0" applyFont="1" applyFill="1" applyBorder="1" applyAlignment="1" applyProtection="1">
      <alignment vertical="center"/>
    </xf>
    <xf numFmtId="0" fontId="14" fillId="0" borderId="56" xfId="0" applyFont="1" applyFill="1" applyBorder="1" applyAlignment="1" applyProtection="1"/>
    <xf numFmtId="0" fontId="0" fillId="0" borderId="58" xfId="0" applyBorder="1" applyProtection="1"/>
    <xf numFmtId="2" fontId="14" fillId="0" borderId="58" xfId="0" applyNumberFormat="1" applyFont="1" applyFill="1" applyBorder="1" applyAlignment="1" applyProtection="1">
      <alignment horizontal="right" shrinkToFit="1"/>
    </xf>
    <xf numFmtId="0" fontId="6" fillId="0" borderId="58" xfId="0" applyFont="1" applyBorder="1" applyProtection="1"/>
    <xf numFmtId="2" fontId="14" fillId="0" borderId="58" xfId="0" applyNumberFormat="1" applyFont="1" applyBorder="1" applyAlignment="1" applyProtection="1">
      <alignment horizontal="right" shrinkToFit="1"/>
    </xf>
    <xf numFmtId="2" fontId="6" fillId="0" borderId="58" xfId="0" applyNumberFormat="1" applyFont="1" applyFill="1" applyBorder="1" applyAlignment="1" applyProtection="1">
      <alignment horizontal="right"/>
    </xf>
    <xf numFmtId="2" fontId="3" fillId="0" borderId="58" xfId="0" applyNumberFormat="1" applyFont="1" applyBorder="1" applyAlignment="1" applyProtection="1">
      <alignment horizontal="right" shrinkToFit="1"/>
    </xf>
    <xf numFmtId="2" fontId="6" fillId="10" borderId="58" xfId="0" applyNumberFormat="1" applyFont="1" applyFill="1" applyBorder="1" applyAlignment="1" applyProtection="1">
      <alignment horizontal="right" shrinkToFit="1"/>
    </xf>
    <xf numFmtId="0" fontId="2" fillId="0" borderId="23" xfId="0" applyFont="1" applyBorder="1" applyProtection="1"/>
    <xf numFmtId="0" fontId="17" fillId="0" borderId="59" xfId="0" applyFont="1" applyBorder="1" applyProtection="1"/>
    <xf numFmtId="0" fontId="17" fillId="0" borderId="38" xfId="0" applyFont="1" applyBorder="1" applyProtection="1"/>
    <xf numFmtId="0" fontId="17" fillId="0" borderId="23" xfId="0" applyFont="1" applyBorder="1" applyProtection="1"/>
    <xf numFmtId="0" fontId="12" fillId="0" borderId="59" xfId="0" applyFont="1" applyBorder="1" applyProtection="1"/>
    <xf numFmtId="0" fontId="12" fillId="0" borderId="23" xfId="0" applyFont="1" applyBorder="1" applyProtection="1"/>
    <xf numFmtId="0" fontId="12" fillId="9" borderId="38" xfId="0" applyFont="1" applyFill="1" applyBorder="1" applyProtection="1"/>
    <xf numFmtId="0" fontId="25" fillId="8" borderId="66" xfId="0" applyFont="1" applyFill="1" applyBorder="1" applyAlignment="1" applyProtection="1">
      <alignment horizontal="center" vertical="center" wrapText="1"/>
    </xf>
    <xf numFmtId="2" fontId="6" fillId="10" borderId="12" xfId="0" applyNumberFormat="1" applyFont="1" applyFill="1" applyBorder="1" applyAlignment="1" applyProtection="1">
      <alignment horizontal="right" shrinkToFit="1"/>
    </xf>
    <xf numFmtId="2" fontId="6" fillId="10" borderId="0" xfId="0" applyNumberFormat="1" applyFont="1" applyFill="1" applyBorder="1" applyAlignment="1" applyProtection="1">
      <alignment horizontal="right" shrinkToFit="1"/>
    </xf>
    <xf numFmtId="0" fontId="2" fillId="0" borderId="40" xfId="0" applyFont="1" applyBorder="1" applyProtection="1"/>
    <xf numFmtId="0" fontId="12" fillId="0" borderId="28" xfId="0" applyFont="1" applyBorder="1" applyProtection="1"/>
    <xf numFmtId="0" fontId="2" fillId="0" borderId="55" xfId="0" applyFont="1" applyBorder="1" applyAlignment="1" applyProtection="1">
      <alignment horizontal="right"/>
    </xf>
    <xf numFmtId="0" fontId="2" fillId="0" borderId="59" xfId="0" applyFont="1" applyBorder="1" applyProtection="1"/>
    <xf numFmtId="0" fontId="2" fillId="0" borderId="9" xfId="0" applyFont="1" applyBorder="1" applyProtection="1"/>
    <xf numFmtId="0" fontId="2" fillId="0" borderId="9" xfId="0" applyFont="1" applyBorder="1" applyAlignment="1" applyProtection="1">
      <alignment horizontal="right"/>
    </xf>
    <xf numFmtId="0" fontId="12" fillId="0" borderId="51" xfId="0" applyFont="1" applyBorder="1" applyProtection="1"/>
    <xf numFmtId="0" fontId="2" fillId="0" borderId="52" xfId="0" applyFont="1" applyBorder="1" applyAlignment="1" applyProtection="1">
      <alignment horizontal="right"/>
    </xf>
    <xf numFmtId="0" fontId="12" fillId="0" borderId="73" xfId="0" applyFont="1" applyBorder="1" applyProtection="1"/>
    <xf numFmtId="0" fontId="12" fillId="0" borderId="74" xfId="0" applyFont="1" applyBorder="1" applyProtection="1"/>
    <xf numFmtId="0" fontId="12" fillId="0" borderId="75" xfId="0" applyFont="1" applyBorder="1" applyProtection="1"/>
    <xf numFmtId="0" fontId="2" fillId="0" borderId="73" xfId="0" applyFont="1" applyFill="1" applyBorder="1" applyProtection="1">
      <protection locked="0"/>
    </xf>
    <xf numFmtId="0" fontId="3" fillId="17" borderId="10" xfId="0" applyFont="1" applyFill="1" applyBorder="1" applyAlignment="1" applyProtection="1">
      <alignment horizontal="center" vertical="center" wrapText="1"/>
    </xf>
    <xf numFmtId="0" fontId="0" fillId="0" borderId="0" xfId="0" applyFill="1" applyBorder="1" applyAlignment="1">
      <alignment horizontal="left"/>
    </xf>
    <xf numFmtId="0" fontId="2" fillId="18" borderId="37" xfId="0" applyNumberFormat="1" applyFont="1" applyFill="1" applyBorder="1" applyAlignment="1" applyProtection="1">
      <alignment shrinkToFit="1"/>
      <protection locked="0"/>
    </xf>
    <xf numFmtId="0" fontId="2" fillId="18" borderId="37" xfId="0" applyFont="1" applyFill="1" applyBorder="1" applyAlignment="1" applyProtection="1">
      <alignment shrinkToFit="1"/>
      <protection locked="0"/>
    </xf>
    <xf numFmtId="0" fontId="2" fillId="18" borderId="33" xfId="0" applyFont="1" applyFill="1" applyBorder="1" applyAlignment="1" applyProtection="1">
      <alignment shrinkToFit="1"/>
      <protection locked="0"/>
    </xf>
    <xf numFmtId="2" fontId="2" fillId="18" borderId="37" xfId="0" applyNumberFormat="1" applyFont="1" applyFill="1" applyBorder="1" applyAlignment="1" applyProtection="1">
      <alignment shrinkToFit="1"/>
      <protection locked="0"/>
    </xf>
    <xf numFmtId="2" fontId="2" fillId="18" borderId="36" xfId="0" applyNumberFormat="1" applyFont="1" applyFill="1" applyBorder="1" applyAlignment="1" applyProtection="1">
      <alignment shrinkToFit="1"/>
      <protection locked="0"/>
    </xf>
    <xf numFmtId="2" fontId="2" fillId="18" borderId="35" xfId="0" applyNumberFormat="1" applyFont="1" applyFill="1" applyBorder="1" applyAlignment="1" applyProtection="1">
      <alignment shrinkToFit="1"/>
      <protection locked="0"/>
    </xf>
    <xf numFmtId="2" fontId="2" fillId="18" borderId="34" xfId="0" applyNumberFormat="1" applyFont="1" applyFill="1" applyBorder="1" applyAlignment="1" applyProtection="1">
      <alignment horizontal="right" shrinkToFit="1"/>
      <protection locked="0"/>
    </xf>
    <xf numFmtId="2" fontId="2" fillId="18" borderId="34" xfId="0" applyNumberFormat="1" applyFont="1" applyFill="1" applyBorder="1" applyAlignment="1" applyProtection="1">
      <alignment shrinkToFit="1"/>
      <protection locked="0"/>
    </xf>
    <xf numFmtId="1" fontId="2" fillId="18" borderId="33" xfId="0" applyNumberFormat="1" applyFont="1" applyFill="1" applyBorder="1" applyAlignment="1" applyProtection="1">
      <alignment shrinkToFit="1"/>
      <protection locked="0"/>
    </xf>
    <xf numFmtId="0" fontId="19" fillId="18" borderId="15" xfId="0" applyFont="1" applyFill="1" applyBorder="1" applyAlignment="1" applyProtection="1">
      <alignment horizontal="center"/>
      <protection locked="0"/>
    </xf>
    <xf numFmtId="0" fontId="0" fillId="0" borderId="0" xfId="0" applyAlignment="1">
      <alignment vertical="top"/>
    </xf>
    <xf numFmtId="0" fontId="12" fillId="17" borderId="60" xfId="0" applyFont="1" applyFill="1" applyBorder="1" applyAlignment="1" applyProtection="1">
      <alignment horizontal="left" vertical="center"/>
    </xf>
    <xf numFmtId="0" fontId="3" fillId="0" borderId="0" xfId="0" applyFont="1" applyBorder="1" applyAlignment="1" applyProtection="1">
      <alignment horizontal="center"/>
    </xf>
    <xf numFmtId="0" fontId="17" fillId="0" borderId="69" xfId="0" applyFont="1" applyFill="1" applyBorder="1" applyAlignment="1" applyProtection="1">
      <alignment horizontal="left" vertical="center"/>
    </xf>
    <xf numFmtId="0" fontId="2" fillId="18" borderId="36" xfId="0" applyFont="1" applyFill="1" applyBorder="1" applyAlignment="1" applyProtection="1">
      <alignment shrinkToFit="1"/>
      <protection locked="0"/>
    </xf>
    <xf numFmtId="0" fontId="2" fillId="12" borderId="66" xfId="0" applyFont="1" applyFill="1" applyBorder="1" applyAlignment="1" applyProtection="1">
      <alignment horizontal="left" vertical="top" wrapText="1"/>
      <protection locked="0"/>
    </xf>
    <xf numFmtId="0" fontId="0" fillId="14" borderId="66" xfId="0" applyFont="1" applyFill="1" applyBorder="1" applyAlignment="1">
      <alignment horizontal="left" vertical="top" wrapText="1"/>
    </xf>
    <xf numFmtId="0" fontId="0" fillId="14" borderId="10" xfId="0" applyFont="1" applyFill="1" applyBorder="1" applyAlignment="1">
      <alignment horizontal="left" vertical="top" wrapText="1"/>
    </xf>
    <xf numFmtId="0" fontId="0" fillId="14" borderId="68" xfId="0" applyFont="1" applyFill="1" applyBorder="1" applyAlignment="1">
      <alignment horizontal="left" vertical="top" wrapText="1"/>
    </xf>
    <xf numFmtId="0" fontId="0" fillId="14" borderId="73" xfId="0" applyFont="1" applyFill="1" applyBorder="1" applyAlignment="1">
      <alignment horizontal="left" vertical="top" wrapText="1"/>
    </xf>
    <xf numFmtId="0" fontId="0" fillId="14" borderId="74" xfId="0" applyFont="1" applyFill="1" applyBorder="1" applyAlignment="1">
      <alignment horizontal="left" vertical="top" wrapText="1"/>
    </xf>
    <xf numFmtId="0" fontId="0" fillId="14" borderId="75" xfId="0" applyFont="1" applyFill="1" applyBorder="1" applyAlignment="1">
      <alignment horizontal="left" vertical="top" wrapText="1"/>
    </xf>
    <xf numFmtId="0" fontId="2" fillId="14" borderId="21" xfId="0" applyFont="1" applyFill="1" applyBorder="1" applyAlignment="1" applyProtection="1">
      <alignment horizontal="left" vertical="top" wrapText="1"/>
      <protection hidden="1"/>
    </xf>
    <xf numFmtId="0" fontId="3" fillId="14" borderId="7" xfId="0" applyFont="1" applyFill="1" applyBorder="1" applyAlignment="1" applyProtection="1">
      <alignment horizontal="left" vertical="top" wrapText="1"/>
      <protection hidden="1"/>
    </xf>
    <xf numFmtId="0" fontId="3" fillId="14" borderId="20" xfId="0" applyFont="1" applyFill="1" applyBorder="1" applyAlignment="1" applyProtection="1">
      <alignment horizontal="left" vertical="top" wrapText="1"/>
      <protection hidden="1"/>
    </xf>
    <xf numFmtId="0" fontId="3" fillId="14" borderId="22" xfId="0" applyFont="1" applyFill="1" applyBorder="1" applyAlignment="1" applyProtection="1">
      <alignment horizontal="left" vertical="top" wrapText="1"/>
      <protection hidden="1"/>
    </xf>
    <xf numFmtId="0" fontId="3" fillId="14" borderId="0" xfId="0" applyFont="1" applyFill="1" applyBorder="1" applyAlignment="1" applyProtection="1">
      <alignment horizontal="left" vertical="top" wrapText="1"/>
      <protection hidden="1"/>
    </xf>
    <xf numFmtId="0" fontId="3" fillId="14" borderId="23" xfId="0" applyFont="1" applyFill="1" applyBorder="1" applyAlignment="1" applyProtection="1">
      <alignment horizontal="left" vertical="top" wrapText="1"/>
      <protection hidden="1"/>
    </xf>
    <xf numFmtId="0" fontId="3" fillId="14" borderId="19" xfId="0" applyFont="1" applyFill="1" applyBorder="1" applyAlignment="1" applyProtection="1">
      <alignment horizontal="left" vertical="top" wrapText="1"/>
      <protection hidden="1"/>
    </xf>
    <xf numFmtId="0" fontId="3" fillId="14" borderId="18" xfId="0" applyFont="1" applyFill="1" applyBorder="1" applyAlignment="1" applyProtection="1">
      <alignment horizontal="left" vertical="top" wrapText="1"/>
      <protection hidden="1"/>
    </xf>
    <xf numFmtId="0" fontId="3" fillId="14" borderId="17" xfId="0" applyFont="1" applyFill="1" applyBorder="1" applyAlignment="1" applyProtection="1">
      <alignment horizontal="left" vertical="top" wrapText="1"/>
      <protection hidden="1"/>
    </xf>
    <xf numFmtId="0" fontId="3" fillId="13" borderId="21" xfId="0" applyFont="1" applyFill="1" applyBorder="1" applyAlignment="1" applyProtection="1">
      <alignment horizontal="left" vertical="top" wrapText="1"/>
      <protection hidden="1"/>
    </xf>
    <xf numFmtId="0" fontId="3" fillId="13" borderId="7" xfId="0" applyFont="1" applyFill="1" applyBorder="1" applyAlignment="1" applyProtection="1">
      <alignment horizontal="left" vertical="top" wrapText="1"/>
      <protection hidden="1"/>
    </xf>
    <xf numFmtId="0" fontId="3" fillId="13" borderId="41" xfId="0" applyFont="1" applyFill="1" applyBorder="1" applyAlignment="1" applyProtection="1">
      <alignment horizontal="left" vertical="top" wrapText="1"/>
      <protection hidden="1"/>
    </xf>
    <xf numFmtId="0" fontId="3" fillId="13" borderId="22" xfId="0" applyFont="1" applyFill="1" applyBorder="1" applyAlignment="1" applyProtection="1">
      <alignment horizontal="left" vertical="top" wrapText="1"/>
      <protection hidden="1"/>
    </xf>
    <xf numFmtId="0" fontId="3" fillId="13" borderId="0" xfId="0" applyFont="1" applyFill="1" applyBorder="1" applyAlignment="1" applyProtection="1">
      <alignment horizontal="left" vertical="top" wrapText="1"/>
      <protection hidden="1"/>
    </xf>
    <xf numFmtId="0" fontId="3" fillId="13" borderId="42" xfId="0" applyFont="1" applyFill="1" applyBorder="1" applyAlignment="1" applyProtection="1">
      <alignment horizontal="left" vertical="top" wrapText="1"/>
      <protection hidden="1"/>
    </xf>
    <xf numFmtId="0" fontId="3" fillId="13" borderId="43" xfId="0" applyFont="1" applyFill="1" applyBorder="1" applyAlignment="1" applyProtection="1">
      <alignment horizontal="left" vertical="top" wrapText="1"/>
      <protection hidden="1"/>
    </xf>
    <xf numFmtId="0" fontId="3" fillId="13" borderId="44" xfId="0" applyFont="1" applyFill="1" applyBorder="1" applyAlignment="1" applyProtection="1">
      <alignment horizontal="left" vertical="top" wrapText="1"/>
      <protection hidden="1"/>
    </xf>
    <xf numFmtId="0" fontId="3" fillId="13" borderId="45" xfId="0" applyFont="1" applyFill="1" applyBorder="1" applyAlignment="1" applyProtection="1">
      <alignment horizontal="left" vertical="top" wrapText="1"/>
      <protection hidden="1"/>
    </xf>
    <xf numFmtId="0" fontId="3" fillId="15" borderId="21" xfId="0" applyFont="1" applyFill="1" applyBorder="1" applyAlignment="1" applyProtection="1">
      <alignment horizontal="left" vertical="top" wrapText="1"/>
    </xf>
    <xf numFmtId="0" fontId="0" fillId="0" borderId="7"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15" borderId="7" xfId="0" applyFont="1" applyFill="1" applyBorder="1" applyAlignment="1">
      <alignment horizontal="left" vertical="top" wrapText="1"/>
    </xf>
    <xf numFmtId="0" fontId="0" fillId="15" borderId="20" xfId="0" applyFont="1" applyFill="1" applyBorder="1" applyAlignment="1">
      <alignment horizontal="left" vertical="top" wrapText="1"/>
    </xf>
    <xf numFmtId="0" fontId="0" fillId="15" borderId="22" xfId="0" applyFont="1" applyFill="1" applyBorder="1" applyAlignment="1">
      <alignment horizontal="left" vertical="top" wrapText="1"/>
    </xf>
    <xf numFmtId="0" fontId="0" fillId="15" borderId="0" xfId="0" applyFont="1" applyFill="1" applyBorder="1" applyAlignment="1">
      <alignment horizontal="left" vertical="top" wrapText="1"/>
    </xf>
    <xf numFmtId="0" fontId="0" fillId="15" borderId="23" xfId="0" applyFont="1" applyFill="1" applyBorder="1" applyAlignment="1">
      <alignment horizontal="left" vertical="top" wrapText="1"/>
    </xf>
    <xf numFmtId="0" fontId="0" fillId="15" borderId="19" xfId="0" applyFont="1" applyFill="1" applyBorder="1" applyAlignment="1">
      <alignment horizontal="left" vertical="top" wrapText="1"/>
    </xf>
    <xf numFmtId="0" fontId="0" fillId="15" borderId="18" xfId="0" applyFont="1" applyFill="1" applyBorder="1" applyAlignment="1">
      <alignment horizontal="left" vertical="top" wrapText="1"/>
    </xf>
    <xf numFmtId="0" fontId="0" fillId="15" borderId="17" xfId="0" applyFont="1" applyFill="1" applyBorder="1" applyAlignment="1">
      <alignment horizontal="left" vertical="top" wrapText="1"/>
    </xf>
    <xf numFmtId="0" fontId="18" fillId="8" borderId="69" xfId="0" applyFont="1" applyFill="1" applyBorder="1" applyAlignment="1" applyProtection="1">
      <alignment horizontal="left" vertical="top" wrapText="1"/>
    </xf>
    <xf numFmtId="0" fontId="18" fillId="8" borderId="70" xfId="0" applyFont="1" applyFill="1" applyBorder="1" applyAlignment="1" applyProtection="1">
      <alignment horizontal="left" vertical="top" wrapText="1"/>
    </xf>
    <xf numFmtId="0" fontId="18" fillId="8" borderId="71" xfId="0" applyFont="1" applyFill="1" applyBorder="1" applyAlignment="1" applyProtection="1">
      <alignment horizontal="left" vertical="top" wrapText="1"/>
    </xf>
    <xf numFmtId="0" fontId="1" fillId="4" borderId="66"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0" fontId="1" fillId="4" borderId="68" xfId="0" applyFont="1" applyFill="1" applyBorder="1" applyAlignment="1" applyProtection="1">
      <alignment horizontal="center" vertical="center"/>
    </xf>
    <xf numFmtId="0" fontId="9" fillId="2" borderId="59"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35" fillId="12" borderId="69" xfId="0" applyFont="1" applyFill="1" applyBorder="1" applyAlignment="1" applyProtection="1">
      <alignment horizontal="left" vertical="center" wrapText="1"/>
      <protection locked="0"/>
    </xf>
    <xf numFmtId="0" fontId="35" fillId="12" borderId="70" xfId="0" applyFont="1" applyFill="1" applyBorder="1" applyAlignment="1" applyProtection="1">
      <alignment horizontal="left" vertical="center" wrapText="1"/>
      <protection locked="0"/>
    </xf>
    <xf numFmtId="0" fontId="35" fillId="12" borderId="71" xfId="0" applyFont="1" applyFill="1" applyBorder="1" applyAlignment="1" applyProtection="1">
      <alignment horizontal="left" vertical="center" wrapText="1"/>
      <protection locked="0"/>
    </xf>
    <xf numFmtId="0" fontId="35" fillId="5" borderId="66" xfId="0" applyFont="1" applyFill="1" applyBorder="1" applyAlignment="1" applyProtection="1">
      <alignment horizontal="left" vertical="center" wrapText="1"/>
      <protection locked="0"/>
    </xf>
    <xf numFmtId="0" fontId="35" fillId="5" borderId="68" xfId="0" applyFont="1" applyFill="1" applyBorder="1" applyAlignment="1" applyProtection="1">
      <alignment horizontal="left" vertical="center" wrapText="1"/>
      <protection locked="0"/>
    </xf>
    <xf numFmtId="0" fontId="35" fillId="5" borderId="66" xfId="0" applyFont="1" applyFill="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73" xfId="0"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75" xfId="0" applyBorder="1" applyAlignment="1" applyProtection="1">
      <alignment vertical="top" wrapText="1"/>
      <protection locked="0"/>
    </xf>
    <xf numFmtId="0" fontId="18" fillId="3" borderId="69" xfId="0" applyFont="1" applyFill="1" applyBorder="1" applyAlignment="1" applyProtection="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25" fillId="0" borderId="69" xfId="0" applyFont="1" applyFill="1" applyBorder="1" applyAlignment="1" applyProtection="1">
      <alignment horizontal="left" vertical="top" wrapText="1"/>
    </xf>
    <xf numFmtId="0" fontId="25" fillId="0" borderId="70" xfId="0" applyFont="1" applyFill="1" applyBorder="1" applyAlignment="1" applyProtection="1">
      <alignment horizontal="left" vertical="top" wrapText="1"/>
    </xf>
    <xf numFmtId="0" fontId="35" fillId="12" borderId="69" xfId="0" applyFont="1" applyFill="1" applyBorder="1" applyAlignment="1" applyProtection="1">
      <alignment horizontal="left" vertical="top" wrapText="1"/>
      <protection locked="0"/>
    </xf>
    <xf numFmtId="0" fontId="35" fillId="12" borderId="70" xfId="0" applyFont="1" applyFill="1" applyBorder="1" applyAlignment="1" applyProtection="1">
      <alignment horizontal="left" vertical="top" wrapText="1"/>
      <protection locked="0"/>
    </xf>
    <xf numFmtId="0" fontId="35" fillId="12" borderId="71" xfId="0" applyFont="1" applyFill="1" applyBorder="1" applyAlignment="1" applyProtection="1">
      <alignment horizontal="left" vertical="top" wrapText="1"/>
      <protection locked="0"/>
    </xf>
    <xf numFmtId="0" fontId="35" fillId="0" borderId="69" xfId="0" applyFont="1" applyBorder="1" applyAlignment="1" applyProtection="1">
      <alignment horizontal="left" vertical="top" wrapText="1"/>
    </xf>
    <xf numFmtId="0" fontId="35" fillId="0" borderId="71" xfId="0" applyFont="1" applyBorder="1" applyAlignment="1" applyProtection="1">
      <alignment horizontal="left" vertical="top" wrapText="1"/>
    </xf>
    <xf numFmtId="0" fontId="36" fillId="0" borderId="69" xfId="0" applyFont="1" applyBorder="1" applyAlignment="1" applyProtection="1">
      <alignment vertical="top" wrapText="1"/>
    </xf>
    <xf numFmtId="0" fontId="36" fillId="0" borderId="71" xfId="0" applyFont="1" applyBorder="1" applyAlignment="1" applyProtection="1">
      <alignment vertical="top" wrapText="1"/>
    </xf>
    <xf numFmtId="0" fontId="35" fillId="5" borderId="70" xfId="0" applyFont="1" applyFill="1" applyBorder="1" applyAlignment="1" applyProtection="1">
      <alignment horizontal="left" vertical="top" wrapText="1"/>
      <protection locked="0"/>
    </xf>
    <xf numFmtId="0" fontId="35" fillId="5" borderId="71" xfId="0" applyFont="1" applyFill="1" applyBorder="1" applyAlignment="1" applyProtection="1">
      <alignment horizontal="left" vertical="top" wrapText="1"/>
      <protection locked="0"/>
    </xf>
    <xf numFmtId="0" fontId="35" fillId="5" borderId="69" xfId="0" applyFont="1" applyFill="1" applyBorder="1" applyAlignment="1" applyProtection="1">
      <alignment horizontal="left" vertical="top" wrapText="1"/>
      <protection locked="0"/>
    </xf>
    <xf numFmtId="0" fontId="18" fillId="8" borderId="66" xfId="0" applyFont="1" applyFill="1" applyBorder="1" applyAlignment="1" applyProtection="1">
      <alignment horizontal="left" vertical="top" wrapText="1"/>
    </xf>
    <xf numFmtId="0" fontId="18" fillId="8" borderId="10" xfId="0" applyFont="1" applyFill="1" applyBorder="1" applyAlignment="1" applyProtection="1">
      <alignment horizontal="left" vertical="top" wrapText="1"/>
    </xf>
    <xf numFmtId="0" fontId="18" fillId="8" borderId="68" xfId="0" applyFont="1" applyFill="1" applyBorder="1" applyAlignment="1" applyProtection="1">
      <alignment horizontal="left" vertical="top" wrapText="1"/>
    </xf>
    <xf numFmtId="0" fontId="18" fillId="3" borderId="71" xfId="0" applyFont="1" applyFill="1" applyBorder="1" applyAlignment="1" applyProtection="1">
      <alignment horizontal="center" vertical="center" wrapText="1"/>
    </xf>
    <xf numFmtId="0" fontId="18" fillId="3" borderId="70" xfId="0" applyFont="1" applyFill="1" applyBorder="1" applyAlignment="1" applyProtection="1">
      <alignment horizontal="center" vertical="center" wrapText="1"/>
    </xf>
    <xf numFmtId="0" fontId="35" fillId="5" borderId="72" xfId="0" applyFont="1" applyFill="1" applyBorder="1" applyAlignment="1" applyProtection="1">
      <alignment horizontal="left" vertical="top" wrapText="1"/>
      <protection locked="0"/>
    </xf>
    <xf numFmtId="0" fontId="36" fillId="0" borderId="69" xfId="0" applyFont="1" applyBorder="1" applyAlignment="1" applyProtection="1">
      <alignment vertical="top"/>
    </xf>
    <xf numFmtId="0" fontId="36" fillId="0" borderId="71" xfId="0" applyFont="1" applyBorder="1" applyAlignment="1" applyProtection="1">
      <alignment vertical="top"/>
    </xf>
    <xf numFmtId="0" fontId="18" fillId="3" borderId="72" xfId="0" applyFont="1" applyFill="1" applyBorder="1" applyAlignment="1" applyProtection="1">
      <alignment horizontal="left" vertical="top" wrapText="1"/>
    </xf>
    <xf numFmtId="0" fontId="3" fillId="16" borderId="56" xfId="0" applyFont="1" applyFill="1" applyBorder="1" applyAlignment="1" applyProtection="1">
      <alignment horizontal="left" vertical="top" wrapText="1"/>
      <protection locked="0"/>
    </xf>
    <xf numFmtId="0" fontId="3" fillId="16" borderId="0" xfId="0" applyFont="1" applyFill="1" applyBorder="1" applyAlignment="1" applyProtection="1">
      <alignment horizontal="left" vertical="top" wrapText="1"/>
      <protection locked="0"/>
    </xf>
    <xf numFmtId="0" fontId="3" fillId="16" borderId="9" xfId="0" applyFont="1" applyFill="1" applyBorder="1" applyAlignment="1" applyProtection="1">
      <alignment horizontal="left" vertical="top" wrapText="1"/>
      <protection locked="0"/>
    </xf>
    <xf numFmtId="0" fontId="3" fillId="16" borderId="13" xfId="0" applyFont="1" applyFill="1" applyBorder="1" applyAlignment="1" applyProtection="1">
      <alignment horizontal="left" vertical="top" wrapText="1"/>
      <protection locked="0"/>
    </xf>
    <xf numFmtId="0" fontId="3" fillId="16" borderId="12" xfId="0" applyFont="1" applyFill="1" applyBorder="1" applyAlignment="1" applyProtection="1">
      <alignment horizontal="left" vertical="top" wrapText="1"/>
      <protection locked="0"/>
    </xf>
    <xf numFmtId="0" fontId="3" fillId="16" borderId="55" xfId="0" applyFont="1" applyFill="1" applyBorder="1" applyAlignment="1" applyProtection="1">
      <alignment horizontal="left" vertical="top" wrapText="1"/>
      <protection locked="0"/>
    </xf>
    <xf numFmtId="0" fontId="3" fillId="16" borderId="67" xfId="0" applyFont="1" applyFill="1" applyBorder="1" applyAlignment="1" applyProtection="1">
      <alignment horizontal="left" vertical="center"/>
      <protection locked="0"/>
    </xf>
    <xf numFmtId="0" fontId="3" fillId="16" borderId="68" xfId="0" applyFont="1" applyFill="1" applyBorder="1" applyAlignment="1" applyProtection="1">
      <alignment horizontal="left" vertical="center"/>
      <protection locked="0"/>
    </xf>
    <xf numFmtId="0" fontId="3" fillId="0" borderId="59"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17" fillId="9" borderId="66" xfId="0" applyFont="1" applyFill="1" applyBorder="1" applyAlignment="1" applyProtection="1">
      <alignment vertical="top"/>
    </xf>
    <xf numFmtId="0" fontId="17" fillId="9" borderId="10" xfId="0" applyFont="1" applyFill="1" applyBorder="1" applyAlignment="1" applyProtection="1">
      <alignment vertical="top"/>
    </xf>
    <xf numFmtId="0" fontId="17" fillId="9" borderId="68" xfId="0" applyFont="1" applyFill="1" applyBorder="1" applyAlignment="1" applyProtection="1">
      <alignment vertical="top"/>
    </xf>
    <xf numFmtId="0" fontId="20" fillId="3" borderId="66" xfId="0" applyFont="1" applyFill="1" applyBorder="1" applyAlignment="1" applyProtection="1">
      <alignment horizontal="center" vertical="center" textRotation="180"/>
    </xf>
    <xf numFmtId="0" fontId="20" fillId="3" borderId="59" xfId="0" applyFont="1" applyFill="1" applyBorder="1" applyAlignment="1" applyProtection="1">
      <alignment horizontal="center" vertical="center" textRotation="180"/>
    </xf>
    <xf numFmtId="0" fontId="20" fillId="3" borderId="73" xfId="0" applyFont="1" applyFill="1" applyBorder="1" applyAlignment="1" applyProtection="1">
      <alignment horizontal="center" vertical="center" textRotation="180"/>
    </xf>
    <xf numFmtId="0" fontId="17" fillId="17" borderId="53" xfId="0" applyFont="1" applyFill="1" applyBorder="1" applyAlignment="1" applyProtection="1">
      <alignment horizontal="left" vertical="center" wrapText="1"/>
    </xf>
    <xf numFmtId="0" fontId="17" fillId="17" borderId="50" xfId="0" applyFont="1" applyFill="1" applyBorder="1" applyAlignment="1" applyProtection="1">
      <alignment horizontal="left" vertical="center" wrapText="1"/>
    </xf>
    <xf numFmtId="0" fontId="17" fillId="17" borderId="54" xfId="0" applyFont="1" applyFill="1" applyBorder="1" applyAlignment="1" applyProtection="1">
      <alignment horizontal="left" vertical="center" wrapText="1"/>
    </xf>
    <xf numFmtId="1" fontId="2" fillId="18" borderId="33" xfId="0" applyNumberFormat="1" applyFont="1" applyFill="1" applyBorder="1" applyAlignment="1" applyProtection="1">
      <alignment horizontal="center"/>
      <protection locked="0"/>
    </xf>
    <xf numFmtId="0" fontId="17" fillId="0" borderId="69" xfId="0" applyFont="1" applyFill="1" applyBorder="1" applyAlignment="1" applyProtection="1">
      <alignment horizontal="left" vertical="center" wrapText="1"/>
    </xf>
    <xf numFmtId="0" fontId="17" fillId="0" borderId="70" xfId="0" applyFont="1" applyFill="1" applyBorder="1" applyAlignment="1" applyProtection="1">
      <alignment horizontal="left" vertical="center" wrapText="1"/>
    </xf>
    <xf numFmtId="0" fontId="3" fillId="16" borderId="59" xfId="0" applyFont="1" applyFill="1" applyBorder="1" applyAlignment="1" applyProtection="1">
      <alignment horizontal="left" vertical="top" wrapText="1"/>
      <protection locked="0"/>
    </xf>
    <xf numFmtId="0" fontId="3" fillId="16" borderId="73" xfId="0" applyFont="1" applyFill="1" applyBorder="1" applyAlignment="1" applyProtection="1">
      <alignment horizontal="left" vertical="top" wrapText="1"/>
      <protection locked="0"/>
    </xf>
    <xf numFmtId="0" fontId="3" fillId="16" borderId="74" xfId="0" applyFont="1" applyFill="1" applyBorder="1" applyAlignment="1" applyProtection="1">
      <alignment horizontal="left" vertical="top" wrapText="1"/>
      <protection locked="0"/>
    </xf>
    <xf numFmtId="0" fontId="3" fillId="16" borderId="75" xfId="0" applyFont="1" applyFill="1" applyBorder="1" applyAlignment="1" applyProtection="1">
      <alignment horizontal="left" vertical="top" wrapText="1"/>
      <protection locked="0"/>
    </xf>
    <xf numFmtId="0" fontId="3" fillId="16" borderId="59" xfId="0" applyFont="1" applyFill="1" applyBorder="1" applyAlignment="1" applyProtection="1">
      <alignment vertical="top" wrapText="1"/>
      <protection locked="0"/>
    </xf>
    <xf numFmtId="0" fontId="3" fillId="16" borderId="0" xfId="0" applyFont="1" applyFill="1" applyBorder="1" applyAlignment="1" applyProtection="1">
      <alignment vertical="top" wrapText="1"/>
      <protection locked="0"/>
    </xf>
    <xf numFmtId="0" fontId="3" fillId="16" borderId="9" xfId="0" applyFont="1" applyFill="1" applyBorder="1" applyAlignment="1" applyProtection="1">
      <alignment vertical="top" wrapText="1"/>
      <protection locked="0"/>
    </xf>
    <xf numFmtId="0" fontId="17" fillId="0" borderId="59" xfId="0" applyFont="1" applyBorder="1" applyAlignment="1" applyProtection="1">
      <alignment horizontal="center"/>
    </xf>
    <xf numFmtId="0" fontId="17" fillId="0" borderId="0" xfId="0" applyFont="1" applyBorder="1" applyAlignment="1" applyProtection="1">
      <alignment horizontal="center"/>
    </xf>
    <xf numFmtId="0" fontId="17" fillId="0" borderId="9" xfId="0" applyFont="1" applyBorder="1" applyAlignment="1" applyProtection="1">
      <alignment horizontal="center"/>
    </xf>
    <xf numFmtId="0" fontId="17" fillId="9" borderId="66" xfId="0" applyFont="1" applyFill="1" applyBorder="1" applyAlignment="1" applyProtection="1">
      <alignment vertical="center" wrapText="1"/>
    </xf>
    <xf numFmtId="0" fontId="17" fillId="9" borderId="10" xfId="0" applyFont="1" applyFill="1" applyBorder="1" applyAlignment="1" applyProtection="1">
      <alignment vertical="center" wrapText="1"/>
    </xf>
    <xf numFmtId="0" fontId="17" fillId="9" borderId="68" xfId="0" applyFont="1" applyFill="1" applyBorder="1" applyAlignment="1" applyProtection="1">
      <alignment vertical="center" wrapText="1"/>
    </xf>
    <xf numFmtId="0" fontId="17" fillId="9" borderId="59" xfId="0" applyFont="1" applyFill="1" applyBorder="1" applyAlignment="1" applyProtection="1">
      <alignment vertical="center" wrapText="1"/>
    </xf>
    <xf numFmtId="0" fontId="17" fillId="9" borderId="0" xfId="0" applyFont="1" applyFill="1" applyBorder="1" applyAlignment="1" applyProtection="1">
      <alignment vertical="center" wrapText="1"/>
    </xf>
    <xf numFmtId="0" fontId="17" fillId="9" borderId="9" xfId="0" applyFont="1" applyFill="1" applyBorder="1" applyAlignment="1" applyProtection="1">
      <alignment vertical="center" wrapText="1"/>
    </xf>
    <xf numFmtId="0" fontId="3" fillId="16" borderId="73" xfId="0" applyFont="1" applyFill="1" applyBorder="1" applyAlignment="1" applyProtection="1">
      <alignment vertical="top" wrapText="1"/>
      <protection locked="0"/>
    </xf>
    <xf numFmtId="0" fontId="3" fillId="16" borderId="74" xfId="0" applyFont="1" applyFill="1" applyBorder="1" applyAlignment="1" applyProtection="1">
      <alignment vertical="top" wrapText="1"/>
      <protection locked="0"/>
    </xf>
    <xf numFmtId="0" fontId="3" fillId="16" borderId="75" xfId="0" applyFont="1" applyFill="1" applyBorder="1" applyAlignment="1" applyProtection="1">
      <alignment vertical="top" wrapText="1"/>
      <protection locked="0"/>
    </xf>
    <xf numFmtId="0" fontId="26" fillId="2" borderId="0" xfId="0" applyFont="1" applyFill="1" applyBorder="1" applyAlignment="1" applyProtection="1">
      <alignment horizontal="left" vertical="top" wrapText="1"/>
    </xf>
    <xf numFmtId="0" fontId="12" fillId="3" borderId="57" xfId="0" applyFont="1" applyFill="1" applyBorder="1" applyAlignment="1" applyProtection="1">
      <alignment horizontal="center" vertical="center" textRotation="180"/>
    </xf>
    <xf numFmtId="0" fontId="12" fillId="3" borderId="56" xfId="0" applyFont="1" applyFill="1" applyBorder="1" applyAlignment="1" applyProtection="1">
      <alignment horizontal="center" vertical="center" textRotation="180"/>
    </xf>
    <xf numFmtId="0" fontId="2" fillId="0" borderId="27" xfId="0" applyFont="1" applyBorder="1" applyAlignment="1" applyProtection="1">
      <alignment horizontal="center" wrapText="1"/>
    </xf>
    <xf numFmtId="0" fontId="2" fillId="0" borderId="74" xfId="0" applyFont="1" applyBorder="1" applyAlignment="1" applyProtection="1">
      <alignment horizontal="center" wrapText="1"/>
    </xf>
    <xf numFmtId="0" fontId="2" fillId="0" borderId="26" xfId="0" applyFont="1" applyBorder="1" applyAlignment="1" applyProtection="1">
      <alignment horizontal="center" wrapText="1"/>
    </xf>
    <xf numFmtId="0" fontId="17" fillId="17" borderId="40" xfId="0" applyFont="1" applyFill="1" applyBorder="1" applyAlignment="1" applyProtection="1">
      <alignment horizontal="left" vertical="center" wrapText="1"/>
    </xf>
    <xf numFmtId="0" fontId="17" fillId="17" borderId="7" xfId="0" applyFont="1" applyFill="1" applyBorder="1" applyAlignment="1" applyProtection="1">
      <alignment horizontal="left" vertical="center" wrapText="1"/>
    </xf>
    <xf numFmtId="0" fontId="17" fillId="17" borderId="28" xfId="0" applyFont="1" applyFill="1" applyBorder="1" applyAlignment="1" applyProtection="1">
      <alignment horizontal="left" vertical="center" wrapText="1"/>
    </xf>
    <xf numFmtId="0" fontId="2" fillId="0" borderId="22" xfId="0" applyFont="1" applyBorder="1" applyAlignment="1" applyProtection="1">
      <alignment horizontal="center" wrapText="1"/>
    </xf>
    <xf numFmtId="0" fontId="2" fillId="0" borderId="0" xfId="0" applyFont="1" applyBorder="1" applyAlignment="1" applyProtection="1">
      <alignment horizontal="center" wrapText="1"/>
    </xf>
    <xf numFmtId="0" fontId="20" fillId="3" borderId="2" xfId="0" applyFont="1" applyFill="1" applyBorder="1" applyAlignment="1" applyProtection="1">
      <alignment horizontal="center" vertical="center" textRotation="180"/>
    </xf>
    <xf numFmtId="0" fontId="20" fillId="3" borderId="56" xfId="0" applyFont="1" applyFill="1" applyBorder="1" applyAlignment="1" applyProtection="1">
      <alignment horizontal="center" vertical="center" textRotation="180"/>
    </xf>
    <xf numFmtId="0" fontId="20" fillId="3" borderId="13" xfId="0" applyFont="1" applyFill="1" applyBorder="1" applyAlignment="1" applyProtection="1">
      <alignment horizontal="center" vertical="center" textRotation="180"/>
    </xf>
    <xf numFmtId="0" fontId="39" fillId="16" borderId="40" xfId="0" applyFont="1" applyFill="1" applyBorder="1" applyAlignment="1" applyProtection="1">
      <alignment horizontal="left" vertical="top" wrapText="1"/>
      <protection locked="0"/>
    </xf>
    <xf numFmtId="0" fontId="39" fillId="16" borderId="7" xfId="0" applyFont="1" applyFill="1" applyBorder="1" applyAlignment="1" applyProtection="1">
      <alignment horizontal="left" vertical="top" wrapText="1"/>
      <protection locked="0"/>
    </xf>
    <xf numFmtId="0" fontId="39" fillId="16" borderId="28" xfId="0" applyFont="1" applyFill="1" applyBorder="1" applyAlignment="1" applyProtection="1">
      <alignment horizontal="left" vertical="top" wrapText="1"/>
      <protection locked="0"/>
    </xf>
    <xf numFmtId="0" fontId="39" fillId="16" borderId="59"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9" xfId="0" applyFont="1" applyFill="1" applyBorder="1" applyAlignment="1" applyProtection="1">
      <alignment horizontal="left" vertical="top" wrapText="1"/>
      <protection locked="0"/>
    </xf>
    <xf numFmtId="0" fontId="39" fillId="16" borderId="51" xfId="0" applyFont="1" applyFill="1" applyBorder="1" applyAlignment="1" applyProtection="1">
      <alignment horizontal="left" vertical="top" wrapText="1"/>
      <protection locked="0"/>
    </xf>
    <xf numFmtId="0" fontId="39" fillId="16" borderId="18" xfId="0" applyFont="1" applyFill="1" applyBorder="1" applyAlignment="1" applyProtection="1">
      <alignment horizontal="left" vertical="top" wrapText="1"/>
      <protection locked="0"/>
    </xf>
    <xf numFmtId="0" fontId="39" fillId="16" borderId="52" xfId="0" applyFont="1" applyFill="1" applyBorder="1" applyAlignment="1" applyProtection="1">
      <alignment horizontal="left" vertical="top" wrapText="1"/>
      <protection locked="0"/>
    </xf>
    <xf numFmtId="0" fontId="13" fillId="3" borderId="16" xfId="0" applyFont="1" applyFill="1" applyBorder="1" applyAlignment="1" applyProtection="1">
      <alignment horizontal="left" vertical="center" wrapText="1"/>
    </xf>
    <xf numFmtId="0" fontId="13" fillId="3" borderId="15" xfId="0" applyFont="1" applyFill="1" applyBorder="1" applyAlignment="1" applyProtection="1">
      <alignment horizontal="left" vertical="center" wrapText="1"/>
    </xf>
    <xf numFmtId="0" fontId="13" fillId="3" borderId="14" xfId="0" applyFont="1" applyFill="1" applyBorder="1" applyAlignment="1" applyProtection="1">
      <alignment horizontal="left" vertical="center" wrapText="1"/>
    </xf>
    <xf numFmtId="0" fontId="17" fillId="0" borderId="10" xfId="0" applyFont="1" applyBorder="1" applyAlignment="1" applyProtection="1">
      <alignment horizontal="center"/>
    </xf>
    <xf numFmtId="0" fontId="23" fillId="0" borderId="0" xfId="0" applyFont="1" applyBorder="1" applyAlignment="1" applyProtection="1">
      <alignment horizontal="center"/>
    </xf>
    <xf numFmtId="0" fontId="20" fillId="3" borderId="11" xfId="0" applyFont="1" applyFill="1" applyBorder="1" applyAlignment="1" applyProtection="1">
      <alignment horizontal="center" vertical="center" textRotation="180"/>
    </xf>
    <xf numFmtId="0" fontId="20" fillId="3" borderId="57" xfId="0" applyFont="1" applyFill="1" applyBorder="1" applyAlignment="1" applyProtection="1">
      <alignment horizontal="center" vertical="center" textRotation="180"/>
    </xf>
    <xf numFmtId="0" fontId="20" fillId="3" borderId="32" xfId="0" applyFont="1" applyFill="1" applyBorder="1" applyAlignment="1" applyProtection="1">
      <alignment horizontal="center" vertical="center" textRotation="180"/>
    </xf>
    <xf numFmtId="0" fontId="17" fillId="9" borderId="66" xfId="0" applyFont="1" applyFill="1" applyBorder="1" applyAlignment="1" applyProtection="1">
      <alignment horizontal="left" vertical="top" wrapText="1"/>
    </xf>
    <xf numFmtId="0" fontId="17" fillId="9" borderId="10" xfId="0" applyFont="1" applyFill="1" applyBorder="1" applyAlignment="1" applyProtection="1">
      <alignment horizontal="left" vertical="top" wrapText="1"/>
    </xf>
    <xf numFmtId="0" fontId="17" fillId="9" borderId="3" xfId="0" applyFont="1" applyFill="1" applyBorder="1" applyAlignment="1" applyProtection="1">
      <alignment horizontal="left" vertical="top" wrapText="1"/>
    </xf>
    <xf numFmtId="0" fontId="3" fillId="5" borderId="66" xfId="0" applyFont="1" applyFill="1" applyBorder="1" applyAlignment="1" applyProtection="1">
      <alignment vertical="top" wrapText="1"/>
      <protection locked="0"/>
    </xf>
    <xf numFmtId="0" fontId="3" fillId="5" borderId="10" xfId="0" applyFont="1" applyFill="1" applyBorder="1" applyAlignment="1" applyProtection="1">
      <alignment vertical="top" wrapText="1"/>
      <protection locked="0"/>
    </xf>
    <xf numFmtId="0" fontId="3" fillId="5" borderId="68" xfId="0" applyFont="1" applyFill="1" applyBorder="1" applyAlignment="1" applyProtection="1">
      <alignment vertical="top" wrapText="1"/>
      <protection locked="0"/>
    </xf>
    <xf numFmtId="0" fontId="17" fillId="9" borderId="66" xfId="0" applyFont="1" applyFill="1" applyBorder="1" applyAlignment="1" applyProtection="1">
      <alignment horizontal="left" vertical="top"/>
    </xf>
    <xf numFmtId="0" fontId="17" fillId="9" borderId="10" xfId="0" applyFont="1" applyFill="1" applyBorder="1" applyAlignment="1" applyProtection="1">
      <alignment horizontal="left" vertical="top"/>
    </xf>
    <xf numFmtId="0" fontId="17" fillId="9" borderId="3" xfId="0" applyFont="1" applyFill="1" applyBorder="1" applyAlignment="1" applyProtection="1">
      <alignment horizontal="left" vertical="top"/>
    </xf>
    <xf numFmtId="0" fontId="12" fillId="3" borderId="6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2" fillId="0" borderId="59"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17" fillId="9" borderId="66" xfId="0" applyFont="1" applyFill="1" applyBorder="1" applyAlignment="1" applyProtection="1">
      <alignment horizontal="left" vertical="center" wrapText="1"/>
    </xf>
    <xf numFmtId="0" fontId="17" fillId="9" borderId="10" xfId="0" applyFont="1" applyFill="1" applyBorder="1" applyAlignment="1" applyProtection="1">
      <alignment horizontal="left" vertical="center" wrapText="1"/>
    </xf>
    <xf numFmtId="0" fontId="17" fillId="9" borderId="68" xfId="0" applyFont="1" applyFill="1" applyBorder="1" applyAlignment="1" applyProtection="1">
      <alignment horizontal="left" vertical="center" wrapText="1"/>
    </xf>
    <xf numFmtId="0" fontId="17" fillId="9" borderId="59" xfId="0" applyFont="1" applyFill="1" applyBorder="1" applyAlignment="1" applyProtection="1">
      <alignment horizontal="left" vertical="center" wrapText="1"/>
    </xf>
    <xf numFmtId="0" fontId="17" fillId="9" borderId="0" xfId="0" applyFont="1" applyFill="1" applyBorder="1" applyAlignment="1" applyProtection="1">
      <alignment horizontal="left" vertical="center" wrapText="1"/>
    </xf>
    <xf numFmtId="0" fontId="17" fillId="9" borderId="9" xfId="0" applyFont="1" applyFill="1" applyBorder="1" applyAlignment="1" applyProtection="1">
      <alignment horizontal="left" vertical="center" wrapText="1"/>
    </xf>
    <xf numFmtId="0" fontId="17" fillId="16" borderId="59" xfId="0" applyFont="1" applyFill="1" applyBorder="1" applyAlignment="1" applyProtection="1">
      <alignment vertical="top" wrapText="1"/>
      <protection locked="0"/>
    </xf>
    <xf numFmtId="0" fontId="17" fillId="16" borderId="0" xfId="0" applyFont="1" applyFill="1" applyBorder="1" applyAlignment="1" applyProtection="1">
      <alignment vertical="top" wrapText="1"/>
      <protection locked="0"/>
    </xf>
    <xf numFmtId="0" fontId="17" fillId="16" borderId="9" xfId="0" applyFont="1" applyFill="1" applyBorder="1" applyAlignment="1" applyProtection="1">
      <alignment vertical="top" wrapText="1"/>
      <protection locked="0"/>
    </xf>
    <xf numFmtId="0" fontId="17" fillId="16" borderId="73" xfId="0" applyFont="1" applyFill="1" applyBorder="1" applyAlignment="1" applyProtection="1">
      <alignment vertical="top" wrapText="1"/>
      <protection locked="0"/>
    </xf>
    <xf numFmtId="0" fontId="17" fillId="16" borderId="74" xfId="0" applyFont="1" applyFill="1" applyBorder="1" applyAlignment="1" applyProtection="1">
      <alignment vertical="top" wrapText="1"/>
      <protection locked="0"/>
    </xf>
    <xf numFmtId="0" fontId="17" fillId="16" borderId="75" xfId="0" applyFont="1" applyFill="1" applyBorder="1" applyAlignment="1" applyProtection="1">
      <alignment vertical="top" wrapText="1"/>
      <protection locked="0"/>
    </xf>
    <xf numFmtId="0" fontId="17" fillId="9" borderId="3" xfId="0" applyFont="1" applyFill="1" applyBorder="1" applyAlignment="1" applyProtection="1">
      <alignment vertical="top"/>
    </xf>
    <xf numFmtId="0" fontId="2" fillId="16" borderId="59" xfId="0" applyFont="1" applyFill="1" applyBorder="1" applyAlignment="1" applyProtection="1">
      <alignment vertical="top" wrapText="1"/>
      <protection locked="0"/>
    </xf>
    <xf numFmtId="0" fontId="2" fillId="16" borderId="0" xfId="0" applyFont="1" applyFill="1" applyBorder="1" applyAlignment="1" applyProtection="1">
      <alignment vertical="top" wrapText="1"/>
      <protection locked="0"/>
    </xf>
    <xf numFmtId="0" fontId="2" fillId="16" borderId="9" xfId="0" applyFont="1" applyFill="1" applyBorder="1" applyAlignment="1" applyProtection="1">
      <alignment vertical="top" wrapText="1"/>
      <protection locked="0"/>
    </xf>
    <xf numFmtId="0" fontId="2" fillId="16" borderId="73" xfId="0" applyFont="1" applyFill="1" applyBorder="1" applyAlignment="1" applyProtection="1">
      <alignment vertical="top" wrapText="1"/>
      <protection locked="0"/>
    </xf>
    <xf numFmtId="0" fontId="2" fillId="16" borderId="74" xfId="0" applyFont="1" applyFill="1" applyBorder="1" applyAlignment="1" applyProtection="1">
      <alignment vertical="top" wrapText="1"/>
      <protection locked="0"/>
    </xf>
    <xf numFmtId="0" fontId="2" fillId="16" borderId="75" xfId="0" applyFont="1" applyFill="1" applyBorder="1" applyAlignment="1" applyProtection="1">
      <alignment vertical="top" wrapText="1"/>
      <protection locked="0"/>
    </xf>
    <xf numFmtId="0" fontId="2" fillId="0" borderId="56" xfId="0" applyFont="1" applyBorder="1" applyAlignment="1" applyProtection="1">
      <alignment horizontal="center" wrapText="1"/>
    </xf>
    <xf numFmtId="0" fontId="2" fillId="0" borderId="9" xfId="0" applyFont="1" applyBorder="1" applyAlignment="1" applyProtection="1">
      <alignment horizontal="center" wrapText="1"/>
    </xf>
    <xf numFmtId="0" fontId="3" fillId="16" borderId="51" xfId="0" applyFont="1" applyFill="1" applyBorder="1" applyAlignment="1" applyProtection="1">
      <alignment horizontal="left" vertical="top" wrapText="1"/>
      <protection locked="0"/>
    </xf>
    <xf numFmtId="0" fontId="3" fillId="16" borderId="18" xfId="0" applyFont="1" applyFill="1" applyBorder="1" applyAlignment="1" applyProtection="1">
      <alignment horizontal="left" vertical="top" wrapText="1"/>
      <protection locked="0"/>
    </xf>
    <xf numFmtId="0" fontId="3" fillId="16" borderId="52" xfId="0" applyFont="1" applyFill="1" applyBorder="1" applyAlignment="1" applyProtection="1">
      <alignment horizontal="left" vertical="top" wrapText="1"/>
      <protection locked="0"/>
    </xf>
    <xf numFmtId="0" fontId="3" fillId="0" borderId="59" xfId="0" applyFont="1" applyBorder="1" applyAlignment="1" applyProtection="1">
      <alignment horizontal="right"/>
    </xf>
    <xf numFmtId="0" fontId="3" fillId="0" borderId="0" xfId="0" applyFont="1" applyBorder="1" applyAlignment="1" applyProtection="1">
      <alignment horizontal="right"/>
    </xf>
    <xf numFmtId="0" fontId="5" fillId="0" borderId="66"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68" xfId="0" applyFont="1" applyBorder="1" applyAlignment="1" applyProtection="1">
      <alignment vertical="center" wrapText="1"/>
    </xf>
    <xf numFmtId="0" fontId="5" fillId="0" borderId="59" xfId="0" applyFont="1" applyBorder="1" applyAlignment="1" applyProtection="1">
      <alignment vertical="center" wrapText="1"/>
    </xf>
    <xf numFmtId="0" fontId="5" fillId="0" borderId="0" xfId="0" applyFont="1" applyBorder="1" applyAlignment="1" applyProtection="1">
      <alignment vertical="center" wrapText="1"/>
    </xf>
    <xf numFmtId="0" fontId="5" fillId="0" borderId="9" xfId="0" applyFont="1" applyBorder="1" applyAlignment="1" applyProtection="1">
      <alignment vertical="center" wrapText="1"/>
    </xf>
    <xf numFmtId="0" fontId="17" fillId="0" borderId="24" xfId="0" applyFont="1" applyBorder="1" applyAlignment="1" applyProtection="1">
      <alignment horizontal="left" vertical="top" wrapText="1" indent="1"/>
    </xf>
    <xf numFmtId="0" fontId="17" fillId="0" borderId="10" xfId="0" applyFont="1" applyBorder="1" applyAlignment="1" applyProtection="1">
      <alignment horizontal="left" vertical="top" wrapText="1" indent="1"/>
    </xf>
    <xf numFmtId="0" fontId="8" fillId="7" borderId="12" xfId="1" applyFont="1" applyFill="1" applyBorder="1" applyAlignment="1" applyProtection="1">
      <alignment horizontal="left"/>
    </xf>
    <xf numFmtId="0" fontId="8" fillId="7" borderId="55" xfId="1" applyFont="1" applyFill="1" applyBorder="1" applyAlignment="1" applyProtection="1">
      <alignment horizontal="left"/>
    </xf>
    <xf numFmtId="0" fontId="2" fillId="0" borderId="25" xfId="0" applyFont="1" applyBorder="1" applyAlignment="1" applyProtection="1">
      <alignment horizontal="center" wrapText="1"/>
    </xf>
    <xf numFmtId="0" fontId="2" fillId="0" borderId="12" xfId="0" applyFont="1" applyBorder="1" applyAlignment="1" applyProtection="1">
      <alignment horizontal="center" wrapText="1"/>
    </xf>
    <xf numFmtId="0" fontId="6" fillId="0" borderId="22"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9" xfId="0" applyFont="1" applyFill="1" applyBorder="1" applyAlignment="1" applyProtection="1">
      <alignment horizontal="center" vertical="top"/>
    </xf>
    <xf numFmtId="0" fontId="13" fillId="3" borderId="69" xfId="0" applyFont="1" applyFill="1" applyBorder="1" applyAlignment="1" applyProtection="1">
      <alignment horizontal="left" vertical="center" wrapText="1"/>
    </xf>
    <xf numFmtId="0" fontId="13" fillId="3" borderId="70" xfId="0" applyFont="1" applyFill="1" applyBorder="1" applyAlignment="1" applyProtection="1">
      <alignment horizontal="left" vertical="center" wrapText="1"/>
    </xf>
    <xf numFmtId="0" fontId="13" fillId="3" borderId="71" xfId="0" applyFont="1" applyFill="1" applyBorder="1" applyAlignment="1" applyProtection="1">
      <alignment horizontal="left" vertical="center" wrapText="1"/>
    </xf>
    <xf numFmtId="0" fontId="2" fillId="0" borderId="46" xfId="0" applyFont="1" applyBorder="1" applyAlignment="1" applyProtection="1">
      <alignment horizontal="center" wrapText="1"/>
    </xf>
    <xf numFmtId="0" fontId="3" fillId="17" borderId="21" xfId="0" applyFont="1" applyFill="1" applyBorder="1" applyAlignment="1" applyProtection="1">
      <alignment vertical="top" wrapText="1"/>
      <protection locked="0"/>
    </xf>
    <xf numFmtId="0" fontId="14" fillId="17" borderId="7" xfId="0" applyFont="1" applyFill="1" applyBorder="1" applyAlignment="1" applyProtection="1">
      <alignment vertical="top" wrapText="1"/>
      <protection locked="0"/>
    </xf>
    <xf numFmtId="0" fontId="14" fillId="17" borderId="19" xfId="0" applyFont="1" applyFill="1" applyBorder="1" applyAlignment="1" applyProtection="1">
      <alignment vertical="top" wrapText="1"/>
      <protection locked="0"/>
    </xf>
    <xf numFmtId="0" fontId="14" fillId="17" borderId="18" xfId="0" applyFont="1" applyFill="1" applyBorder="1" applyAlignment="1" applyProtection="1">
      <alignment vertical="top" wrapText="1"/>
      <protection locked="0"/>
    </xf>
    <xf numFmtId="1" fontId="6" fillId="0" borderId="24" xfId="0" applyNumberFormat="1" applyFont="1" applyFill="1" applyBorder="1" applyAlignment="1" applyProtection="1">
      <alignment horizontal="center" vertical="center" wrapText="1"/>
    </xf>
    <xf numFmtId="1" fontId="6" fillId="0" borderId="10" xfId="0" applyNumberFormat="1" applyFont="1" applyFill="1" applyBorder="1" applyAlignment="1" applyProtection="1">
      <alignment horizontal="center" vertical="center" wrapText="1"/>
    </xf>
    <xf numFmtId="1" fontId="6" fillId="0" borderId="3" xfId="0" applyNumberFormat="1" applyFont="1" applyFill="1" applyBorder="1" applyAlignment="1" applyProtection="1">
      <alignment horizontal="center" vertical="center" wrapText="1"/>
    </xf>
    <xf numFmtId="1" fontId="6" fillId="0" borderId="22" xfId="0" applyNumberFormat="1" applyFont="1" applyFill="1" applyBorder="1" applyAlignment="1" applyProtection="1">
      <alignment horizontal="center" vertical="center" wrapText="1"/>
    </xf>
    <xf numFmtId="1" fontId="6" fillId="0" borderId="0" xfId="0" applyNumberFormat="1" applyFont="1" applyFill="1" applyBorder="1" applyAlignment="1" applyProtection="1">
      <alignment horizontal="center" vertical="center" wrapText="1"/>
    </xf>
    <xf numFmtId="1" fontId="6" fillId="0" borderId="9" xfId="0" applyNumberFormat="1" applyFont="1" applyFill="1" applyBorder="1" applyAlignment="1" applyProtection="1">
      <alignment horizontal="center" vertical="center" wrapText="1"/>
    </xf>
    <xf numFmtId="0" fontId="3" fillId="0" borderId="21" xfId="0" applyFont="1" applyBorder="1" applyAlignment="1" applyProtection="1">
      <alignment horizontal="center" wrapText="1"/>
    </xf>
    <xf numFmtId="0" fontId="3" fillId="0" borderId="7" xfId="0" applyFont="1" applyBorder="1" applyAlignment="1" applyProtection="1">
      <alignment horizontal="center" wrapText="1"/>
    </xf>
    <xf numFmtId="0" fontId="3" fillId="0" borderId="28" xfId="0" applyFont="1" applyBorder="1" applyAlignment="1" applyProtection="1">
      <alignment horizontal="center" wrapText="1"/>
    </xf>
    <xf numFmtId="0" fontId="3" fillId="0" borderId="22" xfId="0" applyFont="1" applyBorder="1" applyAlignment="1" applyProtection="1">
      <alignment horizontal="center" wrapText="1"/>
    </xf>
    <xf numFmtId="0" fontId="3" fillId="0" borderId="0" xfId="0" applyFont="1" applyBorder="1" applyAlignment="1" applyProtection="1">
      <alignment horizontal="center" wrapText="1"/>
    </xf>
    <xf numFmtId="0" fontId="3" fillId="0" borderId="9" xfId="0" applyFont="1" applyBorder="1" applyAlignment="1" applyProtection="1">
      <alignment horizontal="center" wrapText="1"/>
    </xf>
    <xf numFmtId="0" fontId="3" fillId="0" borderId="25" xfId="0" applyFont="1" applyBorder="1" applyAlignment="1" applyProtection="1">
      <alignment horizontal="center" wrapText="1"/>
    </xf>
    <xf numFmtId="0" fontId="3" fillId="0" borderId="12" xfId="0" applyFont="1" applyBorder="1" applyAlignment="1" applyProtection="1">
      <alignment horizontal="center" wrapText="1"/>
    </xf>
    <xf numFmtId="0" fontId="3" fillId="0" borderId="55" xfId="0" applyFont="1" applyBorder="1" applyAlignment="1" applyProtection="1">
      <alignment horizontal="center" wrapText="1"/>
    </xf>
    <xf numFmtId="0" fontId="2" fillId="0" borderId="47" xfId="0" applyFont="1" applyBorder="1" applyAlignment="1" applyProtection="1">
      <alignment horizontal="center"/>
    </xf>
    <xf numFmtId="0" fontId="2" fillId="0" borderId="48" xfId="0" applyFont="1" applyBorder="1" applyAlignment="1" applyProtection="1">
      <alignment horizontal="center"/>
    </xf>
    <xf numFmtId="0" fontId="2" fillId="0" borderId="49" xfId="0" applyFont="1" applyBorder="1" applyAlignment="1" applyProtection="1">
      <alignment horizontal="center"/>
    </xf>
    <xf numFmtId="0" fontId="3" fillId="0" borderId="31" xfId="0" applyFont="1" applyBorder="1" applyAlignment="1" applyProtection="1">
      <alignment horizontal="center"/>
    </xf>
    <xf numFmtId="0" fontId="3" fillId="0" borderId="30" xfId="0" applyFont="1" applyBorder="1" applyAlignment="1" applyProtection="1">
      <alignment horizontal="center"/>
    </xf>
    <xf numFmtId="0" fontId="3" fillId="0" borderId="29" xfId="0" applyFont="1" applyBorder="1" applyAlignment="1" applyProtection="1">
      <alignment horizontal="center"/>
    </xf>
    <xf numFmtId="0" fontId="2" fillId="0" borderId="61" xfId="0" applyFont="1" applyBorder="1" applyAlignment="1" applyProtection="1">
      <alignment horizontal="center"/>
    </xf>
    <xf numFmtId="0" fontId="2" fillId="0" borderId="62" xfId="0" applyFont="1" applyBorder="1" applyAlignment="1" applyProtection="1">
      <alignment horizontal="center"/>
    </xf>
    <xf numFmtId="0" fontId="2" fillId="0" borderId="63" xfId="0" applyFont="1" applyBorder="1" applyAlignment="1" applyProtection="1">
      <alignment horizontal="center"/>
    </xf>
    <xf numFmtId="0" fontId="2" fillId="0" borderId="64" xfId="0" applyFont="1" applyBorder="1" applyAlignment="1" applyProtection="1">
      <alignment horizontal="center"/>
    </xf>
    <xf numFmtId="0" fontId="2" fillId="0" borderId="65" xfId="0" applyFont="1" applyBorder="1" applyAlignment="1" applyProtection="1">
      <alignment horizontal="center"/>
    </xf>
    <xf numFmtId="0" fontId="2" fillId="0" borderId="58" xfId="0" applyFont="1" applyBorder="1" applyAlignment="1" applyProtection="1">
      <alignment horizontal="center" wrapText="1"/>
    </xf>
    <xf numFmtId="0" fontId="2" fillId="0" borderId="23" xfId="0" applyFont="1" applyBorder="1" applyAlignment="1" applyProtection="1">
      <alignment horizontal="center" wrapText="1"/>
    </xf>
    <xf numFmtId="0" fontId="2" fillId="0" borderId="59" xfId="0" applyFont="1" applyBorder="1" applyAlignment="1" applyProtection="1">
      <alignment horizontal="left"/>
    </xf>
    <xf numFmtId="0" fontId="2" fillId="0" borderId="9" xfId="0" applyFont="1" applyBorder="1" applyAlignment="1" applyProtection="1">
      <alignment horizontal="left"/>
    </xf>
    <xf numFmtId="0" fontId="3" fillId="0" borderId="66"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7" fillId="9" borderId="66" xfId="0" applyFont="1" applyFill="1" applyBorder="1" applyAlignment="1" applyProtection="1">
      <alignment vertical="center" wrapText="1"/>
      <protection locked="0"/>
    </xf>
    <xf numFmtId="0" fontId="17" fillId="9" borderId="10" xfId="0" applyFont="1" applyFill="1" applyBorder="1" applyAlignment="1" applyProtection="1">
      <alignment vertical="center" wrapText="1"/>
      <protection locked="0"/>
    </xf>
    <xf numFmtId="0" fontId="17" fillId="9" borderId="68" xfId="0" applyFont="1" applyFill="1" applyBorder="1" applyAlignment="1" applyProtection="1">
      <alignment vertical="center" wrapText="1"/>
      <protection locked="0"/>
    </xf>
    <xf numFmtId="0" fontId="17" fillId="9" borderId="59" xfId="0" applyFont="1" applyFill="1" applyBorder="1" applyAlignment="1" applyProtection="1">
      <alignment vertical="center" wrapText="1"/>
      <protection locked="0"/>
    </xf>
    <xf numFmtId="0" fontId="17" fillId="9" borderId="0" xfId="0" applyFont="1" applyFill="1" applyBorder="1" applyAlignment="1" applyProtection="1">
      <alignment vertical="center" wrapText="1"/>
      <protection locked="0"/>
    </xf>
    <xf numFmtId="0" fontId="17" fillId="9" borderId="9" xfId="0" applyFont="1" applyFill="1" applyBorder="1" applyAlignment="1" applyProtection="1">
      <alignment vertical="center" wrapText="1"/>
      <protection locked="0"/>
    </xf>
    <xf numFmtId="0" fontId="17" fillId="17" borderId="56" xfId="0" applyFont="1" applyFill="1" applyBorder="1" applyAlignment="1" applyProtection="1">
      <alignment horizontal="left" vertical="center" wrapText="1"/>
    </xf>
    <xf numFmtId="0" fontId="17" fillId="17" borderId="0" xfId="0" applyFont="1" applyFill="1" applyBorder="1" applyAlignment="1" applyProtection="1">
      <alignment horizontal="left" vertical="center" wrapText="1"/>
    </xf>
    <xf numFmtId="0" fontId="17" fillId="17" borderId="9" xfId="0" applyFont="1" applyFill="1" applyBorder="1" applyAlignment="1" applyProtection="1">
      <alignment horizontal="left" vertical="center" wrapText="1"/>
    </xf>
    <xf numFmtId="0" fontId="3" fillId="16" borderId="56" xfId="0" applyFont="1" applyFill="1" applyBorder="1" applyAlignment="1" applyProtection="1">
      <alignment vertical="top" wrapText="1"/>
      <protection locked="0"/>
    </xf>
    <xf numFmtId="0" fontId="3" fillId="16" borderId="13" xfId="0" applyFont="1" applyFill="1" applyBorder="1" applyAlignment="1" applyProtection="1">
      <alignment vertical="top" wrapText="1"/>
      <protection locked="0"/>
    </xf>
    <xf numFmtId="0" fontId="3" fillId="16" borderId="12" xfId="0" applyFont="1" applyFill="1" applyBorder="1" applyAlignment="1" applyProtection="1">
      <alignment vertical="top" wrapText="1"/>
      <protection locked="0"/>
    </xf>
    <xf numFmtId="0" fontId="3" fillId="16" borderId="55" xfId="0" applyFont="1" applyFill="1" applyBorder="1" applyAlignment="1" applyProtection="1">
      <alignment vertical="top" wrapText="1"/>
      <protection locked="0"/>
    </xf>
    <xf numFmtId="0" fontId="3" fillId="17" borderId="66" xfId="0" applyFont="1" applyFill="1" applyBorder="1" applyAlignment="1" applyProtection="1">
      <alignment horizontal="center" vertical="center" wrapText="1"/>
    </xf>
    <xf numFmtId="0" fontId="3" fillId="17" borderId="3" xfId="0" applyFont="1" applyFill="1" applyBorder="1" applyAlignment="1" applyProtection="1">
      <alignment horizontal="center" vertical="center" wrapText="1"/>
    </xf>
    <xf numFmtId="15" fontId="2" fillId="5" borderId="2" xfId="0" applyNumberFormat="1" applyFont="1" applyFill="1" applyBorder="1" applyAlignment="1" applyProtection="1">
      <alignment horizontal="center" vertical="top" wrapText="1"/>
      <protection locked="0"/>
    </xf>
    <xf numFmtId="15" fontId="3" fillId="5" borderId="3" xfId="0" applyNumberFormat="1" applyFont="1" applyFill="1" applyBorder="1" applyAlignment="1" applyProtection="1">
      <alignment horizontal="center" vertical="top" wrapText="1"/>
      <protection locked="0"/>
    </xf>
    <xf numFmtId="0" fontId="3" fillId="17" borderId="10" xfId="0" applyFont="1" applyFill="1" applyBorder="1" applyAlignment="1" applyProtection="1">
      <alignment horizontal="center" vertical="center" wrapText="1"/>
    </xf>
    <xf numFmtId="0" fontId="3" fillId="17" borderId="68" xfId="0" applyFont="1" applyFill="1" applyBorder="1" applyAlignment="1" applyProtection="1">
      <alignment horizontal="center" vertical="center" wrapText="1"/>
    </xf>
    <xf numFmtId="0" fontId="4" fillId="3" borderId="69" xfId="0" applyFont="1" applyFill="1" applyBorder="1" applyAlignment="1" applyProtection="1">
      <alignment horizontal="center" vertical="center" wrapText="1"/>
    </xf>
    <xf numFmtId="0" fontId="4" fillId="3" borderId="70" xfId="0" applyFont="1" applyFill="1" applyBorder="1" applyAlignment="1" applyProtection="1">
      <alignment horizontal="center" vertical="center" wrapText="1"/>
    </xf>
    <xf numFmtId="0" fontId="4" fillId="3" borderId="71" xfId="0" applyFont="1" applyFill="1" applyBorder="1" applyAlignment="1" applyProtection="1">
      <alignment horizontal="center" vertical="center" wrapText="1"/>
    </xf>
    <xf numFmtId="0" fontId="17" fillId="17" borderId="69" xfId="0" applyFont="1" applyFill="1" applyBorder="1" applyAlignment="1" applyProtection="1">
      <alignment horizontal="left" vertical="top" wrapText="1"/>
    </xf>
    <xf numFmtId="0" fontId="3" fillId="17" borderId="70" xfId="0" applyFont="1" applyFill="1" applyBorder="1" applyAlignment="1" applyProtection="1">
      <alignment horizontal="left" vertical="top" wrapText="1"/>
    </xf>
    <xf numFmtId="0" fontId="3" fillId="17" borderId="71" xfId="0" applyFont="1" applyFill="1" applyBorder="1" applyAlignment="1" applyProtection="1">
      <alignment horizontal="left" vertical="top" wrapText="1"/>
    </xf>
    <xf numFmtId="0" fontId="2" fillId="0" borderId="0" xfId="0" applyFont="1" applyBorder="1" applyAlignment="1" applyProtection="1">
      <alignment horizontal="center" vertical="top"/>
    </xf>
    <xf numFmtId="0" fontId="5" fillId="0" borderId="3" xfId="0" applyFont="1" applyBorder="1" applyAlignment="1" applyProtection="1">
      <alignment vertical="center" wrapText="1"/>
    </xf>
    <xf numFmtId="0" fontId="5" fillId="0" borderId="56" xfId="0" applyFont="1" applyBorder="1" applyAlignment="1" applyProtection="1">
      <alignment vertical="center" wrapText="1"/>
    </xf>
    <xf numFmtId="0" fontId="17" fillId="0" borderId="59" xfId="0" applyFont="1" applyBorder="1" applyAlignment="1" applyProtection="1">
      <alignment horizontal="right" vertical="top" wrapText="1"/>
    </xf>
    <xf numFmtId="0" fontId="17" fillId="0" borderId="23" xfId="0" applyFont="1" applyBorder="1" applyAlignment="1" applyProtection="1">
      <alignment horizontal="right" vertical="top" wrapText="1"/>
    </xf>
    <xf numFmtId="0" fontId="17" fillId="0" borderId="0" xfId="0" applyFont="1" applyBorder="1" applyAlignment="1" applyProtection="1">
      <alignment horizontal="left" vertical="top" wrapText="1"/>
    </xf>
    <xf numFmtId="0" fontId="17" fillId="0" borderId="10" xfId="0" applyFont="1" applyBorder="1" applyAlignment="1" applyProtection="1">
      <alignment horizontal="right" vertical="top" wrapText="1" indent="1"/>
    </xf>
    <xf numFmtId="0" fontId="17" fillId="0" borderId="39" xfId="0" applyFont="1" applyBorder="1" applyAlignment="1" applyProtection="1">
      <alignment horizontal="right" vertical="top" wrapText="1" indent="1"/>
    </xf>
    <xf numFmtId="0" fontId="2" fillId="0" borderId="0" xfId="0" applyFont="1" applyBorder="1" applyAlignment="1" applyProtection="1">
      <alignment horizontal="center" vertical="center"/>
    </xf>
    <xf numFmtId="0" fontId="2" fillId="16" borderId="33" xfId="0" applyFont="1" applyFill="1" applyBorder="1" applyAlignment="1" applyProtection="1">
      <alignment horizontal="center" shrinkToFit="1"/>
      <protection locked="0"/>
    </xf>
    <xf numFmtId="0" fontId="5" fillId="0" borderId="66"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68" xfId="0" applyFont="1" applyBorder="1" applyAlignment="1" applyProtection="1">
      <alignment horizontal="left" vertical="center" wrapText="1"/>
    </xf>
    <xf numFmtId="0" fontId="5" fillId="0" borderId="5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2" fillId="16" borderId="59" xfId="0" applyFont="1" applyFill="1" applyBorder="1" applyAlignment="1" applyProtection="1">
      <alignment horizontal="left" vertical="top" wrapText="1"/>
      <protection locked="0"/>
    </xf>
    <xf numFmtId="0" fontId="2" fillId="16" borderId="0" xfId="0" applyFont="1" applyFill="1" applyBorder="1" applyAlignment="1" applyProtection="1">
      <alignment horizontal="left" vertical="top" wrapText="1"/>
      <protection locked="0"/>
    </xf>
    <xf numFmtId="0" fontId="2" fillId="16" borderId="9" xfId="0" applyFont="1" applyFill="1" applyBorder="1" applyAlignment="1" applyProtection="1">
      <alignment horizontal="left" vertical="top" wrapText="1"/>
      <protection locked="0"/>
    </xf>
    <xf numFmtId="0" fontId="2" fillId="16" borderId="73" xfId="0" applyFont="1" applyFill="1" applyBorder="1" applyAlignment="1" applyProtection="1">
      <alignment horizontal="left" vertical="top" wrapText="1"/>
      <protection locked="0"/>
    </xf>
    <xf numFmtId="0" fontId="2" fillId="16" borderId="74" xfId="0" applyFont="1" applyFill="1" applyBorder="1" applyAlignment="1" applyProtection="1">
      <alignment horizontal="left" vertical="top" wrapText="1"/>
      <protection locked="0"/>
    </xf>
    <xf numFmtId="0" fontId="2" fillId="16" borderId="75" xfId="0" applyFont="1" applyFill="1" applyBorder="1" applyAlignment="1" applyProtection="1">
      <alignment horizontal="left" vertical="top" wrapText="1"/>
      <protection locked="0"/>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36" fillId="8" borderId="4" xfId="0" applyFont="1" applyFill="1" applyBorder="1" applyAlignment="1" applyProtection="1">
      <alignment horizontal="left" vertical="center" wrapText="1"/>
    </xf>
    <xf numFmtId="0" fontId="36" fillId="8" borderId="6" xfId="0" applyFont="1" applyFill="1" applyBorder="1" applyAlignment="1" applyProtection="1">
      <alignment horizontal="left" vertical="center" wrapText="1"/>
    </xf>
    <xf numFmtId="0" fontId="36" fillId="8" borderId="5" xfId="0" applyFont="1" applyFill="1" applyBorder="1" applyAlignment="1" applyProtection="1">
      <alignment horizontal="left" vertical="center" wrapText="1"/>
    </xf>
    <xf numFmtId="0" fontId="32" fillId="11" borderId="4" xfId="0" applyFont="1" applyFill="1" applyBorder="1" applyAlignment="1" applyProtection="1">
      <alignment horizontal="center" vertical="center" wrapText="1"/>
    </xf>
    <xf numFmtId="0" fontId="32" fillId="11" borderId="6" xfId="0" applyFont="1" applyFill="1" applyBorder="1" applyAlignment="1" applyProtection="1">
      <alignment horizontal="center" vertical="center" wrapText="1"/>
    </xf>
    <xf numFmtId="0" fontId="32" fillId="11" borderId="5" xfId="0" applyFont="1" applyFill="1" applyBorder="1" applyAlignment="1" applyProtection="1">
      <alignment horizontal="center" vertical="center" wrapText="1"/>
    </xf>
    <xf numFmtId="0" fontId="0" fillId="0" borderId="4" xfId="0" applyBorder="1" applyAlignment="1" applyProtection="1">
      <alignment horizontal="left" vertical="top" wrapText="1"/>
    </xf>
    <xf numFmtId="0" fontId="0" fillId="0" borderId="5" xfId="0" applyBorder="1" applyAlignment="1" applyProtection="1">
      <alignment horizontal="left" vertical="top" wrapText="1"/>
    </xf>
    <xf numFmtId="0" fontId="2" fillId="0" borderId="6"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35" fillId="9" borderId="4" xfId="0" applyFont="1" applyFill="1" applyBorder="1" applyAlignment="1" applyProtection="1">
      <alignment horizontal="left" vertical="top" wrapText="1"/>
    </xf>
    <xf numFmtId="0" fontId="35" fillId="9" borderId="5" xfId="0" applyFont="1" applyFill="1" applyBorder="1" applyAlignment="1" applyProtection="1">
      <alignment horizontal="left" vertical="top" wrapText="1"/>
    </xf>
    <xf numFmtId="0" fontId="35" fillId="12" borderId="4" xfId="0" applyFont="1" applyFill="1" applyBorder="1" applyAlignment="1" applyProtection="1">
      <alignment horizontal="left" vertical="top" wrapText="1"/>
      <protection locked="0"/>
    </xf>
    <xf numFmtId="0" fontId="35" fillId="12" borderId="5" xfId="0" applyFont="1" applyFill="1" applyBorder="1" applyAlignment="1" applyProtection="1">
      <alignment horizontal="left" vertical="top" wrapText="1"/>
      <protection locked="0"/>
    </xf>
    <xf numFmtId="0" fontId="35" fillId="5" borderId="1" xfId="0" applyFont="1" applyFill="1" applyBorder="1" applyAlignment="1" applyProtection="1">
      <alignment horizontal="left" vertical="top" wrapText="1"/>
      <protection locked="0"/>
    </xf>
    <xf numFmtId="0" fontId="36" fillId="9" borderId="1" xfId="0" applyFont="1" applyFill="1" applyBorder="1" applyAlignment="1" applyProtection="1">
      <alignment horizontal="left" vertical="top" wrapText="1"/>
    </xf>
    <xf numFmtId="0" fontId="36" fillId="8" borderId="4" xfId="0" applyFont="1" applyFill="1" applyBorder="1" applyAlignment="1" applyProtection="1">
      <alignment horizontal="left" vertical="top" wrapText="1"/>
    </xf>
    <xf numFmtId="0" fontId="36" fillId="8" borderId="6" xfId="0" applyFont="1" applyFill="1" applyBorder="1" applyAlignment="1" applyProtection="1">
      <alignment horizontal="left" vertical="top" wrapText="1"/>
    </xf>
    <xf numFmtId="0" fontId="36" fillId="8" borderId="5" xfId="0" applyFont="1" applyFill="1" applyBorder="1" applyAlignment="1" applyProtection="1">
      <alignment horizontal="left" vertical="top" wrapText="1"/>
    </xf>
    <xf numFmtId="0" fontId="35" fillId="9" borderId="1" xfId="0" applyFont="1" applyFill="1" applyBorder="1" applyAlignment="1" applyProtection="1">
      <alignment horizontal="left" vertical="top" wrapText="1"/>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2" defaultPivotStyle="PivotStyleMedium9"/>
  <colors>
    <mruColors>
      <color rgb="FFFFFDA9"/>
      <color rgb="FFFFFD78"/>
      <color rgb="FFD6D7FF"/>
      <color rgb="FFA8D7FF"/>
      <color rgb="FF99CCFF"/>
      <color rgb="FFFFFF99"/>
      <color rgb="FF76D6FF"/>
      <color rgb="FFCCCC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38099</xdr:colOff>
      <xdr:row>6</xdr:row>
      <xdr:rowOff>161925</xdr:rowOff>
    </xdr:from>
    <xdr:to>
      <xdr:col>7</xdr:col>
      <xdr:colOff>495298</xdr:colOff>
      <xdr:row>33</xdr:row>
      <xdr:rowOff>0</xdr:rowOff>
    </xdr:to>
    <xdr:grpSp>
      <xdr:nvGrpSpPr>
        <xdr:cNvPr id="2" name="Group 151">
          <a:extLst>
            <a:ext uri="{FF2B5EF4-FFF2-40B4-BE49-F238E27FC236}">
              <a16:creationId xmlns:a16="http://schemas.microsoft.com/office/drawing/2014/main" id="{00000000-0008-0000-0100-000002000000}"/>
            </a:ext>
          </a:extLst>
        </xdr:cNvPr>
        <xdr:cNvGrpSpPr>
          <a:grpSpLocks/>
        </xdr:cNvGrpSpPr>
      </xdr:nvGrpSpPr>
      <xdr:grpSpPr bwMode="auto">
        <a:xfrm>
          <a:off x="3382432" y="1707092"/>
          <a:ext cx="2288116" cy="4981575"/>
          <a:chOff x="178" y="88"/>
          <a:chExt cx="220" cy="151"/>
        </a:xfrm>
      </xdr:grpSpPr>
      <xdr:grpSp>
        <xdr:nvGrpSpPr>
          <xdr:cNvPr id="3" name="Group 141">
            <a:extLst>
              <a:ext uri="{FF2B5EF4-FFF2-40B4-BE49-F238E27FC236}">
                <a16:creationId xmlns:a16="http://schemas.microsoft.com/office/drawing/2014/main" id="{00000000-0008-0000-0100-000003000000}"/>
              </a:ext>
            </a:extLst>
          </xdr:cNvPr>
          <xdr:cNvGrpSpPr>
            <a:grpSpLocks/>
          </xdr:cNvGrpSpPr>
        </xdr:nvGrpSpPr>
        <xdr:grpSpPr bwMode="auto">
          <a:xfrm>
            <a:off x="179" y="88"/>
            <a:ext cx="219" cy="151"/>
            <a:chOff x="483" y="290"/>
            <a:chExt cx="199" cy="161"/>
          </a:xfrm>
        </xdr:grpSpPr>
        <xdr:sp macro="" textlink="">
          <xdr:nvSpPr>
            <xdr:cNvPr id="7" name="Line 138">
              <a:extLst>
                <a:ext uri="{FF2B5EF4-FFF2-40B4-BE49-F238E27FC236}">
                  <a16:creationId xmlns:a16="http://schemas.microsoft.com/office/drawing/2014/main" id="{00000000-0008-0000-0100-000007000000}"/>
                </a:ext>
              </a:extLst>
            </xdr:cNvPr>
            <xdr:cNvSpPr>
              <a:spLocks noChangeShapeType="1"/>
            </xdr:cNvSpPr>
          </xdr:nvSpPr>
          <xdr:spPr bwMode="auto">
            <a:xfrm>
              <a:off x="483" y="290"/>
              <a:ext cx="100" cy="161"/>
            </a:xfrm>
            <a:prstGeom prst="line">
              <a:avLst/>
            </a:prstGeom>
            <a:noFill/>
            <a:ln w="9525">
              <a:solidFill>
                <a:srgbClr val="000000"/>
              </a:solidFill>
              <a:round/>
              <a:headEnd/>
              <a:tailEnd/>
            </a:ln>
            <a:effectLst/>
          </xdr:spPr>
        </xdr:sp>
        <xdr:sp macro="" textlink="">
          <xdr:nvSpPr>
            <xdr:cNvPr id="8" name="Line 139">
              <a:extLst>
                <a:ext uri="{FF2B5EF4-FFF2-40B4-BE49-F238E27FC236}">
                  <a16:creationId xmlns:a16="http://schemas.microsoft.com/office/drawing/2014/main" id="{00000000-0008-0000-0100-000008000000}"/>
                </a:ext>
              </a:extLst>
            </xdr:cNvPr>
            <xdr:cNvSpPr>
              <a:spLocks noChangeShapeType="1"/>
            </xdr:cNvSpPr>
          </xdr:nvSpPr>
          <xdr:spPr bwMode="auto">
            <a:xfrm flipH="1">
              <a:off x="582" y="290"/>
              <a:ext cx="100" cy="161"/>
            </a:xfrm>
            <a:prstGeom prst="line">
              <a:avLst/>
            </a:prstGeom>
            <a:noFill/>
            <a:ln w="9525">
              <a:solidFill>
                <a:srgbClr val="000000"/>
              </a:solidFill>
              <a:round/>
              <a:headEnd/>
              <a:tailEnd/>
            </a:ln>
            <a:effectLst/>
          </xdr:spPr>
        </xdr:sp>
      </xdr:grpSp>
      <xdr:sp macro="" textlink="">
        <xdr:nvSpPr>
          <xdr:cNvPr id="4" name="Line 144">
            <a:extLst>
              <a:ext uri="{FF2B5EF4-FFF2-40B4-BE49-F238E27FC236}">
                <a16:creationId xmlns:a16="http://schemas.microsoft.com/office/drawing/2014/main" id="{00000000-0008-0000-0100-000004000000}"/>
              </a:ext>
            </a:extLst>
          </xdr:cNvPr>
          <xdr:cNvSpPr>
            <a:spLocks noChangeShapeType="1"/>
          </xdr:cNvSpPr>
        </xdr:nvSpPr>
        <xdr:spPr bwMode="auto">
          <a:xfrm>
            <a:off x="201" y="119"/>
            <a:ext cx="174" cy="0"/>
          </a:xfrm>
          <a:prstGeom prst="line">
            <a:avLst/>
          </a:prstGeom>
          <a:noFill/>
          <a:ln w="9525">
            <a:solidFill>
              <a:srgbClr val="000000"/>
            </a:solidFill>
            <a:round/>
            <a:headEnd/>
            <a:tailEnd/>
          </a:ln>
          <a:effectLst/>
        </xdr:spPr>
      </xdr:sp>
      <xdr:sp macro="" textlink="">
        <xdr:nvSpPr>
          <xdr:cNvPr id="5" name="Line 146">
            <a:extLst>
              <a:ext uri="{FF2B5EF4-FFF2-40B4-BE49-F238E27FC236}">
                <a16:creationId xmlns:a16="http://schemas.microsoft.com/office/drawing/2014/main" id="{00000000-0008-0000-0100-000005000000}"/>
              </a:ext>
            </a:extLst>
          </xdr:cNvPr>
          <xdr:cNvSpPr>
            <a:spLocks noChangeShapeType="1"/>
          </xdr:cNvSpPr>
        </xdr:nvSpPr>
        <xdr:spPr bwMode="auto">
          <a:xfrm>
            <a:off x="178" y="89"/>
            <a:ext cx="219" cy="0"/>
          </a:xfrm>
          <a:prstGeom prst="line">
            <a:avLst/>
          </a:prstGeom>
          <a:noFill/>
          <a:ln w="9525">
            <a:solidFill>
              <a:srgbClr val="000000"/>
            </a:solidFill>
            <a:prstDash val="dash"/>
            <a:round/>
            <a:headEnd/>
            <a:tailEnd/>
          </a:ln>
          <a:effectLst/>
        </xdr:spPr>
      </xdr:sp>
      <xdr:sp macro="" textlink="">
        <xdr:nvSpPr>
          <xdr:cNvPr id="6" name="Line 150">
            <a:extLst>
              <a:ext uri="{FF2B5EF4-FFF2-40B4-BE49-F238E27FC236}">
                <a16:creationId xmlns:a16="http://schemas.microsoft.com/office/drawing/2014/main" id="{00000000-0008-0000-0100-000006000000}"/>
              </a:ext>
            </a:extLst>
          </xdr:cNvPr>
          <xdr:cNvSpPr>
            <a:spLocks noChangeShapeType="1"/>
          </xdr:cNvSpPr>
        </xdr:nvSpPr>
        <xdr:spPr bwMode="auto">
          <a:xfrm>
            <a:off x="225" y="151"/>
            <a:ext cx="125" cy="0"/>
          </a:xfrm>
          <a:prstGeom prst="line">
            <a:avLst/>
          </a:prstGeom>
          <a:noFill/>
          <a:ln w="9525">
            <a:solidFill>
              <a:srgbClr val="000000"/>
            </a:solidFill>
            <a:round/>
            <a:headEnd/>
            <a:tailEnd/>
          </a:ln>
          <a:effectLst/>
        </xdr:spPr>
      </xdr:sp>
    </xdr:grpSp>
    <xdr:clientData/>
  </xdr:twoCellAnchor>
  <xdr:twoCellAnchor>
    <xdr:from>
      <xdr:col>4</xdr:col>
      <xdr:colOff>14287</xdr:colOff>
      <xdr:row>36</xdr:row>
      <xdr:rowOff>85726</xdr:rowOff>
    </xdr:from>
    <xdr:to>
      <xdr:col>7</xdr:col>
      <xdr:colOff>495303</xdr:colOff>
      <xdr:row>47</xdr:row>
      <xdr:rowOff>9526</xdr:rowOff>
    </xdr:to>
    <xdr:grpSp>
      <xdr:nvGrpSpPr>
        <xdr:cNvPr id="9" name="Group 135">
          <a:extLst>
            <a:ext uri="{FF2B5EF4-FFF2-40B4-BE49-F238E27FC236}">
              <a16:creationId xmlns:a16="http://schemas.microsoft.com/office/drawing/2014/main" id="{00000000-0008-0000-0100-000009000000}"/>
            </a:ext>
          </a:extLst>
        </xdr:cNvPr>
        <xdr:cNvGrpSpPr>
          <a:grpSpLocks/>
        </xdr:cNvGrpSpPr>
      </xdr:nvGrpSpPr>
      <xdr:grpSpPr bwMode="auto">
        <a:xfrm>
          <a:off x="3358620" y="7345893"/>
          <a:ext cx="2311933" cy="2019300"/>
          <a:chOff x="508" y="291"/>
          <a:chExt cx="128" cy="108"/>
        </a:xfrm>
      </xdr:grpSpPr>
      <xdr:sp macro="" textlink="">
        <xdr:nvSpPr>
          <xdr:cNvPr id="10" name="Oval 132">
            <a:extLst>
              <a:ext uri="{FF2B5EF4-FFF2-40B4-BE49-F238E27FC236}">
                <a16:creationId xmlns:a16="http://schemas.microsoft.com/office/drawing/2014/main" id="{00000000-0008-0000-0100-00000A000000}"/>
              </a:ext>
            </a:extLst>
          </xdr:cNvPr>
          <xdr:cNvSpPr>
            <a:spLocks noChangeArrowheads="1"/>
          </xdr:cNvSpPr>
        </xdr:nvSpPr>
        <xdr:spPr bwMode="auto">
          <a:xfrm>
            <a:off x="508" y="291"/>
            <a:ext cx="128" cy="108"/>
          </a:xfrm>
          <a:prstGeom prst="ellipse">
            <a:avLst/>
          </a:prstGeom>
          <a:noFill/>
          <a:ln w="9525">
            <a:solidFill>
              <a:schemeClr val="tx1">
                <a:lumMod val="65000"/>
                <a:lumOff val="35000"/>
              </a:schemeClr>
            </a:solidFill>
            <a:round/>
            <a:headEnd/>
            <a:tailEnd/>
          </a:ln>
          <a:effectLst/>
        </xdr:spPr>
      </xdr:sp>
      <xdr:sp macro="" textlink="">
        <xdr:nvSpPr>
          <xdr:cNvPr id="11" name="Oval 133">
            <a:extLst>
              <a:ext uri="{FF2B5EF4-FFF2-40B4-BE49-F238E27FC236}">
                <a16:creationId xmlns:a16="http://schemas.microsoft.com/office/drawing/2014/main" id="{00000000-0008-0000-0100-00000B000000}"/>
              </a:ext>
            </a:extLst>
          </xdr:cNvPr>
          <xdr:cNvSpPr>
            <a:spLocks noChangeArrowheads="1"/>
          </xdr:cNvSpPr>
        </xdr:nvSpPr>
        <xdr:spPr bwMode="auto">
          <a:xfrm>
            <a:off x="510" y="325"/>
            <a:ext cx="125" cy="41"/>
          </a:xfrm>
          <a:prstGeom prst="ellipse">
            <a:avLst/>
          </a:prstGeom>
          <a:noFill/>
          <a:ln w="9525">
            <a:solidFill>
              <a:schemeClr val="tx1">
                <a:lumMod val="65000"/>
                <a:lumOff val="35000"/>
              </a:schemeClr>
            </a:solidFill>
            <a:prstDash val="dash"/>
            <a:round/>
            <a:headEnd/>
            <a:tailEnd/>
          </a:ln>
          <a:effectLst/>
        </xdr:spPr>
      </xdr:sp>
    </xdr:grpSp>
    <xdr:clientData/>
  </xdr:twoCellAnchor>
  <xdr:twoCellAnchor>
    <xdr:from>
      <xdr:col>4</xdr:col>
      <xdr:colOff>314324</xdr:colOff>
      <xdr:row>50</xdr:row>
      <xdr:rowOff>171451</xdr:rowOff>
    </xdr:from>
    <xdr:to>
      <xdr:col>7</xdr:col>
      <xdr:colOff>161925</xdr:colOff>
      <xdr:row>56</xdr:row>
      <xdr:rowOff>23812</xdr:rowOff>
    </xdr:to>
    <xdr:grpSp>
      <xdr:nvGrpSpPr>
        <xdr:cNvPr id="12" name="Group 131">
          <a:extLst>
            <a:ext uri="{FF2B5EF4-FFF2-40B4-BE49-F238E27FC236}">
              <a16:creationId xmlns:a16="http://schemas.microsoft.com/office/drawing/2014/main" id="{00000000-0008-0000-0100-00000C000000}"/>
            </a:ext>
          </a:extLst>
        </xdr:cNvPr>
        <xdr:cNvGrpSpPr>
          <a:grpSpLocks/>
        </xdr:cNvGrpSpPr>
      </xdr:nvGrpSpPr>
      <xdr:grpSpPr bwMode="auto">
        <a:xfrm>
          <a:off x="3658657" y="10098618"/>
          <a:ext cx="1678518" cy="900111"/>
          <a:chOff x="503" y="463"/>
          <a:chExt cx="100" cy="87"/>
        </a:xfrm>
      </xdr:grpSpPr>
      <xdr:sp macro="" textlink="">
        <xdr:nvSpPr>
          <xdr:cNvPr id="13" name="Rectangle 128">
            <a:extLst>
              <a:ext uri="{FF2B5EF4-FFF2-40B4-BE49-F238E27FC236}">
                <a16:creationId xmlns:a16="http://schemas.microsoft.com/office/drawing/2014/main" id="{00000000-0008-0000-0100-00000D000000}"/>
              </a:ext>
            </a:extLst>
          </xdr:cNvPr>
          <xdr:cNvSpPr>
            <a:spLocks noChangeArrowheads="1"/>
          </xdr:cNvSpPr>
        </xdr:nvSpPr>
        <xdr:spPr bwMode="auto">
          <a:xfrm>
            <a:off x="503" y="463"/>
            <a:ext cx="100" cy="87"/>
          </a:xfrm>
          <a:prstGeom prst="rect">
            <a:avLst/>
          </a:prstGeom>
          <a:noFill/>
          <a:ln w="19050">
            <a:solidFill>
              <a:srgbClr val="000000"/>
            </a:solidFill>
            <a:miter lim="800000"/>
            <a:headEnd/>
            <a:tailEnd/>
          </a:ln>
          <a:effectLst/>
        </xdr:spPr>
      </xdr:sp>
      <xdr:sp macro="" textlink="">
        <xdr:nvSpPr>
          <xdr:cNvPr id="14" name="Line 130">
            <a:extLst>
              <a:ext uri="{FF2B5EF4-FFF2-40B4-BE49-F238E27FC236}">
                <a16:creationId xmlns:a16="http://schemas.microsoft.com/office/drawing/2014/main" id="{00000000-0008-0000-0100-00000E000000}"/>
              </a:ext>
            </a:extLst>
          </xdr:cNvPr>
          <xdr:cNvSpPr>
            <a:spLocks noChangeShapeType="1"/>
          </xdr:cNvSpPr>
        </xdr:nvSpPr>
        <xdr:spPr bwMode="auto">
          <a:xfrm>
            <a:off x="503" y="506"/>
            <a:ext cx="98" cy="0"/>
          </a:xfrm>
          <a:prstGeom prst="line">
            <a:avLst/>
          </a:prstGeom>
          <a:noFill/>
          <a:ln w="9525">
            <a:solidFill>
              <a:srgbClr val="000000"/>
            </a:solidFill>
            <a:round/>
            <a:headEnd/>
            <a:tailEnd/>
          </a:ln>
          <a:effectLst/>
        </xdr:spPr>
      </xdr:sp>
    </xdr:grpSp>
    <xdr:clientData/>
  </xdr:twoCellAnchor>
  <xdr:twoCellAnchor>
    <xdr:from>
      <xdr:col>17</xdr:col>
      <xdr:colOff>104774</xdr:colOff>
      <xdr:row>0</xdr:row>
      <xdr:rowOff>95251</xdr:rowOff>
    </xdr:from>
    <xdr:to>
      <xdr:col>17</xdr:col>
      <xdr:colOff>442911</xdr:colOff>
      <xdr:row>3</xdr:row>
      <xdr:rowOff>186787</xdr:rowOff>
    </xdr:to>
    <xdr:grpSp>
      <xdr:nvGrpSpPr>
        <xdr:cNvPr id="15" name="Group 23">
          <a:extLst>
            <a:ext uri="{FF2B5EF4-FFF2-40B4-BE49-F238E27FC236}">
              <a16:creationId xmlns:a16="http://schemas.microsoft.com/office/drawing/2014/main" id="{00000000-0008-0000-0100-00000F000000}"/>
            </a:ext>
          </a:extLst>
        </xdr:cNvPr>
        <xdr:cNvGrpSpPr>
          <a:grpSpLocks/>
        </xdr:cNvGrpSpPr>
      </xdr:nvGrpSpPr>
      <xdr:grpSpPr bwMode="auto">
        <a:xfrm>
          <a:off x="11111441" y="95251"/>
          <a:ext cx="338137" cy="758286"/>
          <a:chOff x="915" y="1"/>
          <a:chExt cx="23" cy="61"/>
        </a:xfrm>
      </xdr:grpSpPr>
      <xdr:sp macro="" textlink="">
        <xdr:nvSpPr>
          <xdr:cNvPr id="16" name="Rectangle 24">
            <a:extLst>
              <a:ext uri="{FF2B5EF4-FFF2-40B4-BE49-F238E27FC236}">
                <a16:creationId xmlns:a16="http://schemas.microsoft.com/office/drawing/2014/main" id="{00000000-0008-0000-0100-000010000000}"/>
              </a:ext>
            </a:extLst>
          </xdr:cNvPr>
          <xdr:cNvSpPr>
            <a:spLocks noChangeArrowheads="1"/>
          </xdr:cNvSpPr>
        </xdr:nvSpPr>
        <xdr:spPr bwMode="auto">
          <a:xfrm>
            <a:off x="919" y="45"/>
            <a:ext cx="17" cy="17"/>
          </a:xfrm>
          <a:prstGeom prst="rect">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7" name="AutoShape 25">
            <a:extLst>
              <a:ext uri="{FF2B5EF4-FFF2-40B4-BE49-F238E27FC236}">
                <a16:creationId xmlns:a16="http://schemas.microsoft.com/office/drawing/2014/main" id="{00000000-0008-0000-0100-000011000000}"/>
              </a:ext>
            </a:extLst>
          </xdr:cNvPr>
          <xdr:cNvSpPr>
            <a:spLocks noChangeArrowheads="1"/>
          </xdr:cNvSpPr>
        </xdr:nvSpPr>
        <xdr:spPr bwMode="auto">
          <a:xfrm rot="10800000">
            <a:off x="915" y="1"/>
            <a:ext cx="23" cy="19"/>
          </a:xfrm>
          <a:prstGeom prst="triangle">
            <a:avLst>
              <a:gd name="adj" fmla="val 50000"/>
            </a:avLst>
          </a:prstGeom>
          <a:noFill/>
          <a:ln w="19050" algn="ctr">
            <a:solidFill>
              <a:srgbClr val="000000"/>
            </a:solidFill>
            <a:miter lim="800000"/>
            <a:headEnd/>
            <a:tailEnd/>
          </a:ln>
          <a:effectLst>
            <a:outerShdw dist="35921" dir="2700000" algn="ctr" rotWithShape="0">
              <a:srgbClr val="808080"/>
            </a:outerShdw>
          </a:effectLst>
        </xdr:spPr>
      </xdr:sp>
      <xdr:sp macro="" textlink="">
        <xdr:nvSpPr>
          <xdr:cNvPr id="18" name="Oval 26">
            <a:extLst>
              <a:ext uri="{FF2B5EF4-FFF2-40B4-BE49-F238E27FC236}">
                <a16:creationId xmlns:a16="http://schemas.microsoft.com/office/drawing/2014/main" id="{00000000-0008-0000-0100-000012000000}"/>
              </a:ext>
            </a:extLst>
          </xdr:cNvPr>
          <xdr:cNvSpPr>
            <a:spLocks noChangeArrowheads="1"/>
          </xdr:cNvSpPr>
        </xdr:nvSpPr>
        <xdr:spPr bwMode="auto">
          <a:xfrm>
            <a:off x="918" y="21"/>
            <a:ext cx="19" cy="23"/>
          </a:xfrm>
          <a:prstGeom prst="ellipse">
            <a:avLst/>
          </a:prstGeom>
          <a:noFill/>
          <a:ln w="19050" algn="ctr">
            <a:solidFill>
              <a:srgbClr val="000000"/>
            </a:solidFill>
            <a:round/>
            <a:headEnd/>
            <a:tailEnd/>
          </a:ln>
          <a:effectLst>
            <a:outerShdw dist="35921" dir="2700000" algn="ctr" rotWithShape="0">
              <a:srgbClr val="808080"/>
            </a:outerShdw>
          </a:effectLst>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285739</xdr:rowOff>
    </xdr:from>
    <xdr:to>
      <xdr:col>4</xdr:col>
      <xdr:colOff>28574</xdr:colOff>
      <xdr:row>6</xdr:row>
      <xdr:rowOff>43042</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rcRect/>
        <a:stretch>
          <a:fillRect/>
        </a:stretch>
      </xdr:blipFill>
      <xdr:spPr bwMode="auto">
        <a:xfrm>
          <a:off x="0" y="1085839"/>
          <a:ext cx="8766174" cy="133210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opLeftCell="C1" workbookViewId="0">
      <selection activeCell="F12" sqref="F12"/>
    </sheetView>
  </sheetViews>
  <sheetFormatPr baseColWidth="10" defaultColWidth="11.5" defaultRowHeight="15" x14ac:dyDescent="0.2"/>
  <sheetData>
    <row r="1" spans="1:3" x14ac:dyDescent="0.2">
      <c r="A1" s="182" t="s">
        <v>104</v>
      </c>
      <c r="B1" s="183"/>
      <c r="C1" s="184"/>
    </row>
    <row r="2" spans="1:3" x14ac:dyDescent="0.2">
      <c r="A2" s="185"/>
      <c r="B2" s="186"/>
      <c r="C2" s="187"/>
    </row>
    <row r="4" spans="1:3" ht="16" thickBot="1" x14ac:dyDescent="0.25"/>
    <row r="5" spans="1:3" x14ac:dyDescent="0.2">
      <c r="A5" s="188" t="s">
        <v>103</v>
      </c>
      <c r="B5" s="189"/>
      <c r="C5" s="190"/>
    </row>
    <row r="6" spans="1:3" x14ac:dyDescent="0.2">
      <c r="A6" s="191"/>
      <c r="B6" s="192"/>
      <c r="C6" s="193"/>
    </row>
    <row r="7" spans="1:3" x14ac:dyDescent="0.2">
      <c r="A7" s="191"/>
      <c r="B7" s="192"/>
      <c r="C7" s="193"/>
    </row>
    <row r="8" spans="1:3" x14ac:dyDescent="0.2">
      <c r="A8" s="191"/>
      <c r="B8" s="192"/>
      <c r="C8" s="193"/>
    </row>
    <row r="9" spans="1:3" ht="16" thickBot="1" x14ac:dyDescent="0.25">
      <c r="A9" s="194"/>
      <c r="B9" s="195"/>
      <c r="C9" s="196"/>
    </row>
    <row r="10" spans="1:3" ht="16" thickBot="1" x14ac:dyDescent="0.25"/>
    <row r="11" spans="1:3" x14ac:dyDescent="0.2">
      <c r="A11" s="197" t="s">
        <v>102</v>
      </c>
      <c r="B11" s="198"/>
      <c r="C11" s="199"/>
    </row>
    <row r="12" spans="1:3" x14ac:dyDescent="0.2">
      <c r="A12" s="200"/>
      <c r="B12" s="201"/>
      <c r="C12" s="202"/>
    </row>
    <row r="13" spans="1:3" ht="16" thickBot="1" x14ac:dyDescent="0.25">
      <c r="A13" s="203"/>
      <c r="B13" s="204"/>
      <c r="C13" s="205"/>
    </row>
    <row r="14" spans="1:3" ht="16" thickBot="1" x14ac:dyDescent="0.25"/>
    <row r="15" spans="1:3" ht="14" customHeight="1" x14ac:dyDescent="0.2">
      <c r="A15" s="206" t="s">
        <v>101</v>
      </c>
      <c r="B15" s="207"/>
      <c r="C15" s="208"/>
    </row>
    <row r="16" spans="1:3" x14ac:dyDescent="0.2">
      <c r="A16" s="209"/>
      <c r="B16" s="210"/>
      <c r="C16" s="211"/>
    </row>
    <row r="17" spans="1:4" x14ac:dyDescent="0.2">
      <c r="A17" s="209"/>
      <c r="B17" s="210"/>
      <c r="C17" s="211"/>
    </row>
    <row r="18" spans="1:4" x14ac:dyDescent="0.2">
      <c r="A18" s="209"/>
      <c r="B18" s="210"/>
      <c r="C18" s="211"/>
      <c r="D18" s="112"/>
    </row>
    <row r="19" spans="1:4" ht="16" thickBot="1" x14ac:dyDescent="0.25">
      <c r="A19" s="212"/>
      <c r="B19" s="213"/>
      <c r="C19" s="214"/>
      <c r="D19" s="112"/>
    </row>
    <row r="20" spans="1:4" x14ac:dyDescent="0.2">
      <c r="A20" s="165"/>
      <c r="B20" s="165"/>
      <c r="C20" s="165"/>
      <c r="D20" s="112"/>
    </row>
    <row r="21" spans="1:4" ht="16" thickBot="1" x14ac:dyDescent="0.25">
      <c r="A21" s="112"/>
      <c r="B21" s="112"/>
      <c r="C21" s="112"/>
      <c r="D21" s="112"/>
    </row>
    <row r="22" spans="1:4" x14ac:dyDescent="0.2">
      <c r="A22" s="206" t="s">
        <v>100</v>
      </c>
      <c r="B22" s="215"/>
      <c r="C22" s="216"/>
      <c r="D22" s="112"/>
    </row>
    <row r="23" spans="1:4" x14ac:dyDescent="0.2">
      <c r="A23" s="217"/>
      <c r="B23" s="218"/>
      <c r="C23" s="219"/>
      <c r="D23" s="112"/>
    </row>
    <row r="24" spans="1:4" x14ac:dyDescent="0.2">
      <c r="A24" s="217"/>
      <c r="B24" s="218"/>
      <c r="C24" s="219"/>
      <c r="D24" s="112"/>
    </row>
    <row r="25" spans="1:4" x14ac:dyDescent="0.2">
      <c r="A25" s="217"/>
      <c r="B25" s="218"/>
      <c r="C25" s="219"/>
      <c r="D25" s="112"/>
    </row>
    <row r="26" spans="1:4" x14ac:dyDescent="0.2">
      <c r="A26" s="217"/>
      <c r="B26" s="218"/>
      <c r="C26" s="219"/>
      <c r="D26" s="112"/>
    </row>
    <row r="27" spans="1:4" ht="16" thickBot="1" x14ac:dyDescent="0.25">
      <c r="A27" s="220"/>
      <c r="B27" s="221"/>
      <c r="C27" s="222"/>
    </row>
    <row r="29" spans="1:4" x14ac:dyDescent="0.2">
      <c r="A29" s="176"/>
      <c r="B29" s="176"/>
      <c r="C29" s="176"/>
    </row>
    <row r="30" spans="1:4" x14ac:dyDescent="0.2">
      <c r="A30" s="176"/>
      <c r="B30" s="176"/>
      <c r="C30" s="176"/>
    </row>
    <row r="31" spans="1:4" x14ac:dyDescent="0.2">
      <c r="A31" s="176"/>
      <c r="B31" s="176"/>
      <c r="C31" s="176"/>
    </row>
    <row r="32" spans="1:4" x14ac:dyDescent="0.2">
      <c r="A32" s="176"/>
      <c r="B32" s="176"/>
      <c r="C32" s="176"/>
    </row>
    <row r="33" spans="1:3" x14ac:dyDescent="0.2">
      <c r="A33" s="176"/>
      <c r="B33" s="176"/>
      <c r="C33" s="176"/>
    </row>
  </sheetData>
  <mergeCells count="5">
    <mergeCell ref="A1:C2"/>
    <mergeCell ref="A5:C9"/>
    <mergeCell ref="A11:C13"/>
    <mergeCell ref="A15:C19"/>
    <mergeCell ref="A22:C27"/>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
  <sheetViews>
    <sheetView workbookViewId="0">
      <selection activeCell="A5" sqref="A5:H6"/>
    </sheetView>
  </sheetViews>
  <sheetFormatPr baseColWidth="10" defaultColWidth="8.83203125" defaultRowHeight="15" x14ac:dyDescent="0.2"/>
  <cols>
    <col min="1" max="1" width="18.33203125" style="3" customWidth="1"/>
    <col min="2" max="3" width="11.6640625" style="3" customWidth="1"/>
    <col min="4" max="4" width="5.6640625" style="3" customWidth="1"/>
    <col min="5" max="5" width="22.6640625" style="3" customWidth="1"/>
    <col min="6" max="6" width="6.33203125" style="3" customWidth="1"/>
    <col min="7" max="7" width="22.6640625" style="3" customWidth="1"/>
    <col min="8" max="8" width="5.6640625" style="3" customWidth="1"/>
    <col min="9" max="16384" width="8.83203125" style="3"/>
  </cols>
  <sheetData>
    <row r="1" spans="1:8" ht="20" x14ac:dyDescent="0.2">
      <c r="A1" s="226" t="s">
        <v>129</v>
      </c>
      <c r="B1" s="227"/>
      <c r="C1" s="227"/>
      <c r="D1" s="227"/>
      <c r="E1" s="227"/>
      <c r="F1" s="227"/>
      <c r="G1" s="227"/>
      <c r="H1" s="228"/>
    </row>
    <row r="2" spans="1:8" ht="16" x14ac:dyDescent="0.2">
      <c r="A2" s="229" t="s">
        <v>93</v>
      </c>
      <c r="B2" s="230"/>
      <c r="C2" s="230"/>
      <c r="D2" s="230"/>
      <c r="E2" s="230"/>
      <c r="F2" s="230"/>
      <c r="G2" s="230"/>
      <c r="H2" s="231"/>
    </row>
    <row r="3" spans="1:8" ht="21" customHeight="1" x14ac:dyDescent="0.2">
      <c r="A3" s="149" t="s">
        <v>0</v>
      </c>
      <c r="B3" s="232"/>
      <c r="C3" s="233"/>
      <c r="D3" s="233"/>
      <c r="E3" s="234"/>
      <c r="F3" s="149" t="s">
        <v>1</v>
      </c>
      <c r="G3" s="235"/>
      <c r="H3" s="236"/>
    </row>
    <row r="4" spans="1:8" x14ac:dyDescent="0.2">
      <c r="A4" s="243" t="s">
        <v>105</v>
      </c>
      <c r="B4" s="244"/>
      <c r="C4" s="244"/>
      <c r="D4" s="244"/>
      <c r="E4" s="244"/>
      <c r="F4" s="244"/>
      <c r="G4" s="244"/>
      <c r="H4" s="245"/>
    </row>
    <row r="5" spans="1:8" ht="41" customHeight="1" x14ac:dyDescent="0.2">
      <c r="A5" s="237"/>
      <c r="B5" s="238"/>
      <c r="C5" s="238"/>
      <c r="D5" s="238"/>
      <c r="E5" s="238"/>
      <c r="F5" s="238"/>
      <c r="G5" s="238"/>
      <c r="H5" s="239"/>
    </row>
    <row r="6" spans="1:8" ht="63" customHeight="1" x14ac:dyDescent="0.2">
      <c r="A6" s="240"/>
      <c r="B6" s="241"/>
      <c r="C6" s="241"/>
      <c r="D6" s="241"/>
      <c r="E6" s="241"/>
      <c r="F6" s="241"/>
      <c r="G6" s="241"/>
      <c r="H6" s="242"/>
    </row>
    <row r="7" spans="1:8" ht="50" customHeight="1" x14ac:dyDescent="0.2">
      <c r="A7" s="223" t="s">
        <v>60</v>
      </c>
      <c r="B7" s="224"/>
      <c r="C7" s="224"/>
      <c r="D7" s="224"/>
      <c r="E7" s="224"/>
      <c r="F7" s="224"/>
      <c r="G7" s="224"/>
      <c r="H7" s="225"/>
    </row>
    <row r="8" spans="1:8" ht="34" customHeight="1" x14ac:dyDescent="0.2">
      <c r="A8" s="246" t="s">
        <v>63</v>
      </c>
      <c r="B8" s="247"/>
      <c r="C8" s="248"/>
      <c r="D8" s="249"/>
      <c r="E8" s="249"/>
      <c r="F8" s="249"/>
      <c r="G8" s="249"/>
      <c r="H8" s="250"/>
    </row>
    <row r="9" spans="1:8" ht="52" customHeight="1" x14ac:dyDescent="0.2">
      <c r="A9" s="251" t="s">
        <v>64</v>
      </c>
      <c r="B9" s="252"/>
      <c r="C9" s="248"/>
      <c r="D9" s="249"/>
      <c r="E9" s="249"/>
      <c r="F9" s="249"/>
      <c r="G9" s="249"/>
      <c r="H9" s="250"/>
    </row>
    <row r="10" spans="1:8" ht="56" customHeight="1" x14ac:dyDescent="0.2">
      <c r="A10" s="251" t="s">
        <v>98</v>
      </c>
      <c r="B10" s="252"/>
      <c r="C10" s="248" t="s">
        <v>84</v>
      </c>
      <c r="D10" s="249"/>
      <c r="E10" s="249"/>
      <c r="F10" s="249"/>
      <c r="G10" s="249"/>
      <c r="H10" s="250"/>
    </row>
    <row r="11" spans="1:8" ht="36" customHeight="1" x14ac:dyDescent="0.2">
      <c r="A11" s="251" t="s">
        <v>96</v>
      </c>
      <c r="B11" s="252"/>
      <c r="C11" s="257"/>
      <c r="D11" s="255"/>
      <c r="E11" s="255"/>
      <c r="F11" s="255"/>
      <c r="G11" s="255"/>
      <c r="H11" s="256"/>
    </row>
    <row r="12" spans="1:8" ht="52" customHeight="1" x14ac:dyDescent="0.2">
      <c r="A12" s="251" t="s">
        <v>65</v>
      </c>
      <c r="B12" s="252"/>
      <c r="C12" s="257"/>
      <c r="D12" s="255"/>
      <c r="E12" s="255"/>
      <c r="F12" s="255"/>
      <c r="G12" s="255"/>
      <c r="H12" s="256"/>
    </row>
    <row r="13" spans="1:8" ht="22" customHeight="1" x14ac:dyDescent="0.2">
      <c r="A13" s="251" t="s">
        <v>66</v>
      </c>
      <c r="B13" s="252"/>
      <c r="C13" s="257" t="s">
        <v>85</v>
      </c>
      <c r="D13" s="255"/>
      <c r="E13" s="255"/>
      <c r="F13" s="255"/>
      <c r="G13" s="255"/>
      <c r="H13" s="256"/>
    </row>
    <row r="14" spans="1:8" ht="16" x14ac:dyDescent="0.2">
      <c r="A14" s="258" t="s">
        <v>62</v>
      </c>
      <c r="B14" s="259"/>
      <c r="C14" s="259"/>
      <c r="D14" s="259"/>
      <c r="E14" s="259"/>
      <c r="F14" s="259"/>
      <c r="G14" s="259"/>
      <c r="H14" s="260"/>
    </row>
    <row r="15" spans="1:8" ht="29" customHeight="1" x14ac:dyDescent="0.2">
      <c r="A15" s="243" t="s">
        <v>2</v>
      </c>
      <c r="B15" s="261"/>
      <c r="C15" s="262" t="s">
        <v>86</v>
      </c>
      <c r="D15" s="262"/>
      <c r="E15" s="262"/>
      <c r="F15" s="262"/>
      <c r="G15" s="262"/>
      <c r="H15" s="261"/>
    </row>
    <row r="16" spans="1:8" ht="38" customHeight="1" x14ac:dyDescent="0.2">
      <c r="A16" s="253" t="s">
        <v>67</v>
      </c>
      <c r="B16" s="254"/>
      <c r="C16" s="255"/>
      <c r="D16" s="255"/>
      <c r="E16" s="255"/>
      <c r="F16" s="255"/>
      <c r="G16" s="255"/>
      <c r="H16" s="256"/>
    </row>
    <row r="17" spans="1:8" ht="42" customHeight="1" x14ac:dyDescent="0.2">
      <c r="A17" s="253" t="s">
        <v>97</v>
      </c>
      <c r="B17" s="254"/>
      <c r="C17" s="255"/>
      <c r="D17" s="255"/>
      <c r="E17" s="255"/>
      <c r="F17" s="255"/>
      <c r="G17" s="255"/>
      <c r="H17" s="256"/>
    </row>
    <row r="18" spans="1:8" ht="29" customHeight="1" x14ac:dyDescent="0.2">
      <c r="A18" s="253" t="s">
        <v>94</v>
      </c>
      <c r="B18" s="254"/>
      <c r="C18" s="255"/>
      <c r="D18" s="255"/>
      <c r="E18" s="255"/>
      <c r="F18" s="255"/>
      <c r="G18" s="255"/>
      <c r="H18" s="256"/>
    </row>
    <row r="19" spans="1:8" ht="40" customHeight="1" x14ac:dyDescent="0.2">
      <c r="A19" s="253" t="s">
        <v>68</v>
      </c>
      <c r="B19" s="254"/>
      <c r="C19" s="255"/>
      <c r="D19" s="255"/>
      <c r="E19" s="255"/>
      <c r="F19" s="255"/>
      <c r="G19" s="255"/>
      <c r="H19" s="256"/>
    </row>
    <row r="20" spans="1:8" ht="18" customHeight="1" x14ac:dyDescent="0.2">
      <c r="A20" s="264" t="s">
        <v>95</v>
      </c>
      <c r="B20" s="265"/>
      <c r="C20" s="255"/>
      <c r="D20" s="255"/>
      <c r="E20" s="255"/>
      <c r="F20" s="255"/>
      <c r="G20" s="255"/>
      <c r="H20" s="256"/>
    </row>
    <row r="21" spans="1:8" ht="34" customHeight="1" x14ac:dyDescent="0.2">
      <c r="A21" s="266" t="s">
        <v>99</v>
      </c>
      <c r="B21" s="266"/>
      <c r="C21" s="266"/>
      <c r="D21" s="266"/>
      <c r="E21" s="266"/>
      <c r="F21" s="266"/>
      <c r="G21" s="266"/>
      <c r="H21" s="266"/>
    </row>
    <row r="22" spans="1:8" ht="58" customHeight="1" x14ac:dyDescent="0.2">
      <c r="A22" s="263"/>
      <c r="B22" s="263"/>
      <c r="C22" s="263"/>
      <c r="D22" s="263"/>
      <c r="E22" s="263"/>
      <c r="F22" s="263"/>
      <c r="G22" s="263"/>
      <c r="H22" s="263"/>
    </row>
    <row r="23" spans="1:8" ht="16" x14ac:dyDescent="0.2">
      <c r="A23" s="266" t="s">
        <v>106</v>
      </c>
      <c r="B23" s="266"/>
      <c r="C23" s="266"/>
      <c r="D23" s="266"/>
      <c r="E23" s="266"/>
      <c r="F23" s="266"/>
      <c r="G23" s="266"/>
      <c r="H23" s="266"/>
    </row>
    <row r="24" spans="1:8" ht="51" customHeight="1" x14ac:dyDescent="0.2">
      <c r="A24" s="263"/>
      <c r="B24" s="263"/>
      <c r="C24" s="263"/>
      <c r="D24" s="263"/>
      <c r="E24" s="263"/>
      <c r="F24" s="263"/>
      <c r="G24" s="263"/>
      <c r="H24" s="263"/>
    </row>
    <row r="25" spans="1:8" ht="16" x14ac:dyDescent="0.2">
      <c r="A25" s="266" t="s">
        <v>3</v>
      </c>
      <c r="B25" s="266"/>
      <c r="C25" s="266"/>
      <c r="D25" s="266"/>
      <c r="E25" s="266"/>
      <c r="F25" s="266"/>
      <c r="G25" s="266"/>
      <c r="H25" s="266"/>
    </row>
    <row r="26" spans="1:8" ht="87" customHeight="1" thickBot="1" x14ac:dyDescent="0.25">
      <c r="A26" s="263" t="s">
        <v>87</v>
      </c>
      <c r="B26" s="263"/>
      <c r="C26" s="263"/>
      <c r="D26" s="263"/>
      <c r="E26" s="263"/>
      <c r="F26" s="263"/>
      <c r="G26" s="263"/>
      <c r="H26" s="263"/>
    </row>
    <row r="27" spans="1:8" x14ac:dyDescent="0.2">
      <c r="A27" s="1"/>
      <c r="B27" s="1"/>
      <c r="C27" s="1"/>
      <c r="D27" s="1"/>
      <c r="E27" s="1"/>
      <c r="F27" s="1" t="s">
        <v>4</v>
      </c>
      <c r="G27" s="2" t="s">
        <v>5</v>
      </c>
      <c r="H27" s="2"/>
    </row>
    <row r="28" spans="1:8" ht="83" customHeight="1" x14ac:dyDescent="0.2"/>
  </sheetData>
  <sheetProtection sheet="1" formatRows="0" selectLockedCells="1"/>
  <mergeCells count="38">
    <mergeCell ref="A26:H26"/>
    <mergeCell ref="A18:B18"/>
    <mergeCell ref="C18:H18"/>
    <mergeCell ref="A19:B19"/>
    <mergeCell ref="C19:H19"/>
    <mergeCell ref="A20:B20"/>
    <mergeCell ref="C20:H20"/>
    <mergeCell ref="A21:H21"/>
    <mergeCell ref="A22:H22"/>
    <mergeCell ref="A23:H23"/>
    <mergeCell ref="A24:H24"/>
    <mergeCell ref="A25:H25"/>
    <mergeCell ref="A17:B17"/>
    <mergeCell ref="C17:H17"/>
    <mergeCell ref="A11:B11"/>
    <mergeCell ref="C11:H11"/>
    <mergeCell ref="A12:B12"/>
    <mergeCell ref="C12:H12"/>
    <mergeCell ref="A13:B13"/>
    <mergeCell ref="C13:H13"/>
    <mergeCell ref="A14:H14"/>
    <mergeCell ref="A15:B15"/>
    <mergeCell ref="C15:H15"/>
    <mergeCell ref="A16:B16"/>
    <mergeCell ref="C16:H16"/>
    <mergeCell ref="A8:B8"/>
    <mergeCell ref="C8:H8"/>
    <mergeCell ref="A9:B9"/>
    <mergeCell ref="C9:H9"/>
    <mergeCell ref="A10:B10"/>
    <mergeCell ref="C10:H10"/>
    <mergeCell ref="A7:H7"/>
    <mergeCell ref="A1:H1"/>
    <mergeCell ref="A2:H2"/>
    <mergeCell ref="B3:E3"/>
    <mergeCell ref="G3:H3"/>
    <mergeCell ref="A5:H6"/>
    <mergeCell ref="A4:H4"/>
  </mergeCells>
  <phoneticPr fontId="11" type="noConversion"/>
  <dataValidations count="1">
    <dataValidation allowBlank="1" showErrorMessage="1" promptTitle="Assess by?" prompt="Who performed this assessment?  Enter initials or own self-identifier. (You can increase the size of the yellow areas on this sheet by clicking on the line under the numbers on the left of the sheet and dragging down)" sqref="B3:E3" xr:uid="{00000000-0002-0000-0100-000000000000}"/>
  </dataValidations>
  <pageMargins left="0.7" right="0.7" top="0.52" bottom="0.75" header="0.3" footer="0.3"/>
  <pageSetup paperSize="9" scale="78" fitToHeight="0" orientation="portrait"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V127"/>
  <sheetViews>
    <sheetView showGridLines="0" tabSelected="1" topLeftCell="B1" zoomScale="120" zoomScaleNormal="120" zoomScalePageLayoutView="125" workbookViewId="0">
      <selection activeCell="F53" sqref="F53"/>
    </sheetView>
  </sheetViews>
  <sheetFormatPr baseColWidth="10" defaultColWidth="8.83203125" defaultRowHeight="14" x14ac:dyDescent="0.15"/>
  <cols>
    <col min="1" max="1" width="3.6640625" style="5" customWidth="1"/>
    <col min="2" max="2" width="16.1640625" style="5" customWidth="1"/>
    <col min="3" max="3" width="15.6640625" style="5" customWidth="1"/>
    <col min="4" max="4" width="8.5" style="5" customWidth="1"/>
    <col min="5" max="5" width="7.6640625" style="5" customWidth="1"/>
    <col min="6" max="7" width="8.1640625" style="5" customWidth="1"/>
    <col min="8" max="8" width="8" style="5" customWidth="1"/>
    <col min="9" max="9" width="8.5" style="5" customWidth="1"/>
    <col min="10" max="10" width="7.33203125" style="5" customWidth="1"/>
    <col min="11" max="11" width="7.6640625" style="5" customWidth="1"/>
    <col min="12" max="13" width="7.5" style="5" customWidth="1"/>
    <col min="14" max="14" width="7.6640625" style="5" customWidth="1"/>
    <col min="15" max="16" width="7.33203125" style="5" customWidth="1"/>
    <col min="17" max="17" width="7.6640625" style="5" customWidth="1"/>
    <col min="18" max="18" width="9.33203125" style="5" customWidth="1"/>
    <col min="19" max="250" width="8.83203125" style="5"/>
    <col min="251" max="251" width="3.6640625" style="5" customWidth="1"/>
    <col min="252" max="252" width="2.33203125" style="5" customWidth="1"/>
    <col min="253" max="253" width="14.5" style="5" customWidth="1"/>
    <col min="254" max="254" width="8.83203125" style="5" customWidth="1"/>
    <col min="255" max="255" width="1.5" style="5" customWidth="1"/>
    <col min="256" max="260" width="5.83203125" style="5" customWidth="1"/>
    <col min="261" max="261" width="7" style="5" customWidth="1"/>
    <col min="262" max="267" width="6" style="5" customWidth="1"/>
    <col min="268" max="270" width="5.5" style="5" customWidth="1"/>
    <col min="271" max="271" width="1.5" style="5" customWidth="1"/>
    <col min="272" max="272" width="12.83203125" style="5" customWidth="1"/>
    <col min="273" max="274" width="12.5" style="5" bestFit="1" customWidth="1"/>
    <col min="275" max="506" width="8.83203125" style="5"/>
    <col min="507" max="507" width="3.6640625" style="5" customWidth="1"/>
    <col min="508" max="508" width="2.33203125" style="5" customWidth="1"/>
    <col min="509" max="509" width="14.5" style="5" customWidth="1"/>
    <col min="510" max="510" width="8.83203125" style="5" customWidth="1"/>
    <col min="511" max="511" width="1.5" style="5" customWidth="1"/>
    <col min="512" max="516" width="5.83203125" style="5" customWidth="1"/>
    <col min="517" max="517" width="7" style="5" customWidth="1"/>
    <col min="518" max="523" width="6" style="5" customWidth="1"/>
    <col min="524" max="526" width="5.5" style="5" customWidth="1"/>
    <col min="527" max="527" width="1.5" style="5" customWidth="1"/>
    <col min="528" max="528" width="12.83203125" style="5" customWidth="1"/>
    <col min="529" max="530" width="12.5" style="5" bestFit="1" customWidth="1"/>
    <col min="531" max="762" width="8.83203125" style="5"/>
    <col min="763" max="763" width="3.6640625" style="5" customWidth="1"/>
    <col min="764" max="764" width="2.33203125" style="5" customWidth="1"/>
    <col min="765" max="765" width="14.5" style="5" customWidth="1"/>
    <col min="766" max="766" width="8.83203125" style="5" customWidth="1"/>
    <col min="767" max="767" width="1.5" style="5" customWidth="1"/>
    <col min="768" max="772" width="5.83203125" style="5" customWidth="1"/>
    <col min="773" max="773" width="7" style="5" customWidth="1"/>
    <col min="774" max="779" width="6" style="5" customWidth="1"/>
    <col min="780" max="782" width="5.5" style="5" customWidth="1"/>
    <col min="783" max="783" width="1.5" style="5" customWidth="1"/>
    <col min="784" max="784" width="12.83203125" style="5" customWidth="1"/>
    <col min="785" max="786" width="12.5" style="5" bestFit="1" customWidth="1"/>
    <col min="787" max="1018" width="8.83203125" style="5"/>
    <col min="1019" max="1019" width="3.6640625" style="5" customWidth="1"/>
    <col min="1020" max="1020" width="2.33203125" style="5" customWidth="1"/>
    <col min="1021" max="1021" width="14.5" style="5" customWidth="1"/>
    <col min="1022" max="1022" width="8.83203125" style="5" customWidth="1"/>
    <col min="1023" max="1023" width="1.5" style="5" customWidth="1"/>
    <col min="1024" max="1028" width="5.83203125" style="5" customWidth="1"/>
    <col min="1029" max="1029" width="7" style="5" customWidth="1"/>
    <col min="1030" max="1035" width="6" style="5" customWidth="1"/>
    <col min="1036" max="1038" width="5.5" style="5" customWidth="1"/>
    <col min="1039" max="1039" width="1.5" style="5" customWidth="1"/>
    <col min="1040" max="1040" width="12.83203125" style="5" customWidth="1"/>
    <col min="1041" max="1042" width="12.5" style="5" bestFit="1" customWidth="1"/>
    <col min="1043" max="1274" width="8.83203125" style="5"/>
    <col min="1275" max="1275" width="3.6640625" style="5" customWidth="1"/>
    <col min="1276" max="1276" width="2.33203125" style="5" customWidth="1"/>
    <col min="1277" max="1277" width="14.5" style="5" customWidth="1"/>
    <col min="1278" max="1278" width="8.83203125" style="5" customWidth="1"/>
    <col min="1279" max="1279" width="1.5" style="5" customWidth="1"/>
    <col min="1280" max="1284" width="5.83203125" style="5" customWidth="1"/>
    <col min="1285" max="1285" width="7" style="5" customWidth="1"/>
    <col min="1286" max="1291" width="6" style="5" customWidth="1"/>
    <col min="1292" max="1294" width="5.5" style="5" customWidth="1"/>
    <col min="1295" max="1295" width="1.5" style="5" customWidth="1"/>
    <col min="1296" max="1296" width="12.83203125" style="5" customWidth="1"/>
    <col min="1297" max="1298" width="12.5" style="5" bestFit="1" customWidth="1"/>
    <col min="1299" max="1530" width="8.83203125" style="5"/>
    <col min="1531" max="1531" width="3.6640625" style="5" customWidth="1"/>
    <col min="1532" max="1532" width="2.33203125" style="5" customWidth="1"/>
    <col min="1533" max="1533" width="14.5" style="5" customWidth="1"/>
    <col min="1534" max="1534" width="8.83203125" style="5" customWidth="1"/>
    <col min="1535" max="1535" width="1.5" style="5" customWidth="1"/>
    <col min="1536" max="1540" width="5.83203125" style="5" customWidth="1"/>
    <col min="1541" max="1541" width="7" style="5" customWidth="1"/>
    <col min="1542" max="1547" width="6" style="5" customWidth="1"/>
    <col min="1548" max="1550" width="5.5" style="5" customWidth="1"/>
    <col min="1551" max="1551" width="1.5" style="5" customWidth="1"/>
    <col min="1552" max="1552" width="12.83203125" style="5" customWidth="1"/>
    <col min="1553" max="1554" width="12.5" style="5" bestFit="1" customWidth="1"/>
    <col min="1555" max="1786" width="8.83203125" style="5"/>
    <col min="1787" max="1787" width="3.6640625" style="5" customWidth="1"/>
    <col min="1788" max="1788" width="2.33203125" style="5" customWidth="1"/>
    <col min="1789" max="1789" width="14.5" style="5" customWidth="1"/>
    <col min="1790" max="1790" width="8.83203125" style="5" customWidth="1"/>
    <col min="1791" max="1791" width="1.5" style="5" customWidth="1"/>
    <col min="1792" max="1796" width="5.83203125" style="5" customWidth="1"/>
    <col min="1797" max="1797" width="7" style="5" customWidth="1"/>
    <col min="1798" max="1803" width="6" style="5" customWidth="1"/>
    <col min="1804" max="1806" width="5.5" style="5" customWidth="1"/>
    <col min="1807" max="1807" width="1.5" style="5" customWidth="1"/>
    <col min="1808" max="1808" width="12.83203125" style="5" customWidth="1"/>
    <col min="1809" max="1810" width="12.5" style="5" bestFit="1" customWidth="1"/>
    <col min="1811" max="2042" width="8.83203125" style="5"/>
    <col min="2043" max="2043" width="3.6640625" style="5" customWidth="1"/>
    <col min="2044" max="2044" width="2.33203125" style="5" customWidth="1"/>
    <col min="2045" max="2045" width="14.5" style="5" customWidth="1"/>
    <col min="2046" max="2046" width="8.83203125" style="5" customWidth="1"/>
    <col min="2047" max="2047" width="1.5" style="5" customWidth="1"/>
    <col min="2048" max="2052" width="5.83203125" style="5" customWidth="1"/>
    <col min="2053" max="2053" width="7" style="5" customWidth="1"/>
    <col min="2054" max="2059" width="6" style="5" customWidth="1"/>
    <col min="2060" max="2062" width="5.5" style="5" customWidth="1"/>
    <col min="2063" max="2063" width="1.5" style="5" customWidth="1"/>
    <col min="2064" max="2064" width="12.83203125" style="5" customWidth="1"/>
    <col min="2065" max="2066" width="12.5" style="5" bestFit="1" customWidth="1"/>
    <col min="2067" max="2298" width="8.83203125" style="5"/>
    <col min="2299" max="2299" width="3.6640625" style="5" customWidth="1"/>
    <col min="2300" max="2300" width="2.33203125" style="5" customWidth="1"/>
    <col min="2301" max="2301" width="14.5" style="5" customWidth="1"/>
    <col min="2302" max="2302" width="8.83203125" style="5" customWidth="1"/>
    <col min="2303" max="2303" width="1.5" style="5" customWidth="1"/>
    <col min="2304" max="2308" width="5.83203125" style="5" customWidth="1"/>
    <col min="2309" max="2309" width="7" style="5" customWidth="1"/>
    <col min="2310" max="2315" width="6" style="5" customWidth="1"/>
    <col min="2316" max="2318" width="5.5" style="5" customWidth="1"/>
    <col min="2319" max="2319" width="1.5" style="5" customWidth="1"/>
    <col min="2320" max="2320" width="12.83203125" style="5" customWidth="1"/>
    <col min="2321" max="2322" width="12.5" style="5" bestFit="1" customWidth="1"/>
    <col min="2323" max="2554" width="8.83203125" style="5"/>
    <col min="2555" max="2555" width="3.6640625" style="5" customWidth="1"/>
    <col min="2556" max="2556" width="2.33203125" style="5" customWidth="1"/>
    <col min="2557" max="2557" width="14.5" style="5" customWidth="1"/>
    <col min="2558" max="2558" width="8.83203125" style="5" customWidth="1"/>
    <col min="2559" max="2559" width="1.5" style="5" customWidth="1"/>
    <col min="2560" max="2564" width="5.83203125" style="5" customWidth="1"/>
    <col min="2565" max="2565" width="7" style="5" customWidth="1"/>
    <col min="2566" max="2571" width="6" style="5" customWidth="1"/>
    <col min="2572" max="2574" width="5.5" style="5" customWidth="1"/>
    <col min="2575" max="2575" width="1.5" style="5" customWidth="1"/>
    <col min="2576" max="2576" width="12.83203125" style="5" customWidth="1"/>
    <col min="2577" max="2578" width="12.5" style="5" bestFit="1" customWidth="1"/>
    <col min="2579" max="2810" width="8.83203125" style="5"/>
    <col min="2811" max="2811" width="3.6640625" style="5" customWidth="1"/>
    <col min="2812" max="2812" width="2.33203125" style="5" customWidth="1"/>
    <col min="2813" max="2813" width="14.5" style="5" customWidth="1"/>
    <col min="2814" max="2814" width="8.83203125" style="5" customWidth="1"/>
    <col min="2815" max="2815" width="1.5" style="5" customWidth="1"/>
    <col min="2816" max="2820" width="5.83203125" style="5" customWidth="1"/>
    <col min="2821" max="2821" width="7" style="5" customWidth="1"/>
    <col min="2822" max="2827" width="6" style="5" customWidth="1"/>
    <col min="2828" max="2830" width="5.5" style="5" customWidth="1"/>
    <col min="2831" max="2831" width="1.5" style="5" customWidth="1"/>
    <col min="2832" max="2832" width="12.83203125" style="5" customWidth="1"/>
    <col min="2833" max="2834" width="12.5" style="5" bestFit="1" customWidth="1"/>
    <col min="2835" max="3066" width="8.83203125" style="5"/>
    <col min="3067" max="3067" width="3.6640625" style="5" customWidth="1"/>
    <col min="3068" max="3068" width="2.33203125" style="5" customWidth="1"/>
    <col min="3069" max="3069" width="14.5" style="5" customWidth="1"/>
    <col min="3070" max="3070" width="8.83203125" style="5" customWidth="1"/>
    <col min="3071" max="3071" width="1.5" style="5" customWidth="1"/>
    <col min="3072" max="3076" width="5.83203125" style="5" customWidth="1"/>
    <col min="3077" max="3077" width="7" style="5" customWidth="1"/>
    <col min="3078" max="3083" width="6" style="5" customWidth="1"/>
    <col min="3084" max="3086" width="5.5" style="5" customWidth="1"/>
    <col min="3087" max="3087" width="1.5" style="5" customWidth="1"/>
    <col min="3088" max="3088" width="12.83203125" style="5" customWidth="1"/>
    <col min="3089" max="3090" width="12.5" style="5" bestFit="1" customWidth="1"/>
    <col min="3091" max="3322" width="8.83203125" style="5"/>
    <col min="3323" max="3323" width="3.6640625" style="5" customWidth="1"/>
    <col min="3324" max="3324" width="2.33203125" style="5" customWidth="1"/>
    <col min="3325" max="3325" width="14.5" style="5" customWidth="1"/>
    <col min="3326" max="3326" width="8.83203125" style="5" customWidth="1"/>
    <col min="3327" max="3327" width="1.5" style="5" customWidth="1"/>
    <col min="3328" max="3332" width="5.83203125" style="5" customWidth="1"/>
    <col min="3333" max="3333" width="7" style="5" customWidth="1"/>
    <col min="3334" max="3339" width="6" style="5" customWidth="1"/>
    <col min="3340" max="3342" width="5.5" style="5" customWidth="1"/>
    <col min="3343" max="3343" width="1.5" style="5" customWidth="1"/>
    <col min="3344" max="3344" width="12.83203125" style="5" customWidth="1"/>
    <col min="3345" max="3346" width="12.5" style="5" bestFit="1" customWidth="1"/>
    <col min="3347" max="3578" width="8.83203125" style="5"/>
    <col min="3579" max="3579" width="3.6640625" style="5" customWidth="1"/>
    <col min="3580" max="3580" width="2.33203125" style="5" customWidth="1"/>
    <col min="3581" max="3581" width="14.5" style="5" customWidth="1"/>
    <col min="3582" max="3582" width="8.83203125" style="5" customWidth="1"/>
    <col min="3583" max="3583" width="1.5" style="5" customWidth="1"/>
    <col min="3584" max="3588" width="5.83203125" style="5" customWidth="1"/>
    <col min="3589" max="3589" width="7" style="5" customWidth="1"/>
    <col min="3590" max="3595" width="6" style="5" customWidth="1"/>
    <col min="3596" max="3598" width="5.5" style="5" customWidth="1"/>
    <col min="3599" max="3599" width="1.5" style="5" customWidth="1"/>
    <col min="3600" max="3600" width="12.83203125" style="5" customWidth="1"/>
    <col min="3601" max="3602" width="12.5" style="5" bestFit="1" customWidth="1"/>
    <col min="3603" max="3834" width="8.83203125" style="5"/>
    <col min="3835" max="3835" width="3.6640625" style="5" customWidth="1"/>
    <col min="3836" max="3836" width="2.33203125" style="5" customWidth="1"/>
    <col min="3837" max="3837" width="14.5" style="5" customWidth="1"/>
    <col min="3838" max="3838" width="8.83203125" style="5" customWidth="1"/>
    <col min="3839" max="3839" width="1.5" style="5" customWidth="1"/>
    <col min="3840" max="3844" width="5.83203125" style="5" customWidth="1"/>
    <col min="3845" max="3845" width="7" style="5" customWidth="1"/>
    <col min="3846" max="3851" width="6" style="5" customWidth="1"/>
    <col min="3852" max="3854" width="5.5" style="5" customWidth="1"/>
    <col min="3855" max="3855" width="1.5" style="5" customWidth="1"/>
    <col min="3856" max="3856" width="12.83203125" style="5" customWidth="1"/>
    <col min="3857" max="3858" width="12.5" style="5" bestFit="1" customWidth="1"/>
    <col min="3859" max="4090" width="8.83203125" style="5"/>
    <col min="4091" max="4091" width="3.6640625" style="5" customWidth="1"/>
    <col min="4092" max="4092" width="2.33203125" style="5" customWidth="1"/>
    <col min="4093" max="4093" width="14.5" style="5" customWidth="1"/>
    <col min="4094" max="4094" width="8.83203125" style="5" customWidth="1"/>
    <col min="4095" max="4095" width="1.5" style="5" customWidth="1"/>
    <col min="4096" max="4100" width="5.83203125" style="5" customWidth="1"/>
    <col min="4101" max="4101" width="7" style="5" customWidth="1"/>
    <col min="4102" max="4107" width="6" style="5" customWidth="1"/>
    <col min="4108" max="4110" width="5.5" style="5" customWidth="1"/>
    <col min="4111" max="4111" width="1.5" style="5" customWidth="1"/>
    <col min="4112" max="4112" width="12.83203125" style="5" customWidth="1"/>
    <col min="4113" max="4114" width="12.5" style="5" bestFit="1" customWidth="1"/>
    <col min="4115" max="4346" width="8.83203125" style="5"/>
    <col min="4347" max="4347" width="3.6640625" style="5" customWidth="1"/>
    <col min="4348" max="4348" width="2.33203125" style="5" customWidth="1"/>
    <col min="4349" max="4349" width="14.5" style="5" customWidth="1"/>
    <col min="4350" max="4350" width="8.83203125" style="5" customWidth="1"/>
    <col min="4351" max="4351" width="1.5" style="5" customWidth="1"/>
    <col min="4352" max="4356" width="5.83203125" style="5" customWidth="1"/>
    <col min="4357" max="4357" width="7" style="5" customWidth="1"/>
    <col min="4358" max="4363" width="6" style="5" customWidth="1"/>
    <col min="4364" max="4366" width="5.5" style="5" customWidth="1"/>
    <col min="4367" max="4367" width="1.5" style="5" customWidth="1"/>
    <col min="4368" max="4368" width="12.83203125" style="5" customWidth="1"/>
    <col min="4369" max="4370" width="12.5" style="5" bestFit="1" customWidth="1"/>
    <col min="4371" max="4602" width="8.83203125" style="5"/>
    <col min="4603" max="4603" width="3.6640625" style="5" customWidth="1"/>
    <col min="4604" max="4604" width="2.33203125" style="5" customWidth="1"/>
    <col min="4605" max="4605" width="14.5" style="5" customWidth="1"/>
    <col min="4606" max="4606" width="8.83203125" style="5" customWidth="1"/>
    <col min="4607" max="4607" width="1.5" style="5" customWidth="1"/>
    <col min="4608" max="4612" width="5.83203125" style="5" customWidth="1"/>
    <col min="4613" max="4613" width="7" style="5" customWidth="1"/>
    <col min="4614" max="4619" width="6" style="5" customWidth="1"/>
    <col min="4620" max="4622" width="5.5" style="5" customWidth="1"/>
    <col min="4623" max="4623" width="1.5" style="5" customWidth="1"/>
    <col min="4624" max="4624" width="12.83203125" style="5" customWidth="1"/>
    <col min="4625" max="4626" width="12.5" style="5" bestFit="1" customWidth="1"/>
    <col min="4627" max="4858" width="8.83203125" style="5"/>
    <col min="4859" max="4859" width="3.6640625" style="5" customWidth="1"/>
    <col min="4860" max="4860" width="2.33203125" style="5" customWidth="1"/>
    <col min="4861" max="4861" width="14.5" style="5" customWidth="1"/>
    <col min="4862" max="4862" width="8.83203125" style="5" customWidth="1"/>
    <col min="4863" max="4863" width="1.5" style="5" customWidth="1"/>
    <col min="4864" max="4868" width="5.83203125" style="5" customWidth="1"/>
    <col min="4869" max="4869" width="7" style="5" customWidth="1"/>
    <col min="4870" max="4875" width="6" style="5" customWidth="1"/>
    <col min="4876" max="4878" width="5.5" style="5" customWidth="1"/>
    <col min="4879" max="4879" width="1.5" style="5" customWidth="1"/>
    <col min="4880" max="4880" width="12.83203125" style="5" customWidth="1"/>
    <col min="4881" max="4882" width="12.5" style="5" bestFit="1" customWidth="1"/>
    <col min="4883" max="5114" width="8.83203125" style="5"/>
    <col min="5115" max="5115" width="3.6640625" style="5" customWidth="1"/>
    <col min="5116" max="5116" width="2.33203125" style="5" customWidth="1"/>
    <col min="5117" max="5117" width="14.5" style="5" customWidth="1"/>
    <col min="5118" max="5118" width="8.83203125" style="5" customWidth="1"/>
    <col min="5119" max="5119" width="1.5" style="5" customWidth="1"/>
    <col min="5120" max="5124" width="5.83203125" style="5" customWidth="1"/>
    <col min="5125" max="5125" width="7" style="5" customWidth="1"/>
    <col min="5126" max="5131" width="6" style="5" customWidth="1"/>
    <col min="5132" max="5134" width="5.5" style="5" customWidth="1"/>
    <col min="5135" max="5135" width="1.5" style="5" customWidth="1"/>
    <col min="5136" max="5136" width="12.83203125" style="5" customWidth="1"/>
    <col min="5137" max="5138" width="12.5" style="5" bestFit="1" customWidth="1"/>
    <col min="5139" max="5370" width="8.83203125" style="5"/>
    <col min="5371" max="5371" width="3.6640625" style="5" customWidth="1"/>
    <col min="5372" max="5372" width="2.33203125" style="5" customWidth="1"/>
    <col min="5373" max="5373" width="14.5" style="5" customWidth="1"/>
    <col min="5374" max="5374" width="8.83203125" style="5" customWidth="1"/>
    <col min="5375" max="5375" width="1.5" style="5" customWidth="1"/>
    <col min="5376" max="5380" width="5.83203125" style="5" customWidth="1"/>
    <col min="5381" max="5381" width="7" style="5" customWidth="1"/>
    <col min="5382" max="5387" width="6" style="5" customWidth="1"/>
    <col min="5388" max="5390" width="5.5" style="5" customWidth="1"/>
    <col min="5391" max="5391" width="1.5" style="5" customWidth="1"/>
    <col min="5392" max="5392" width="12.83203125" style="5" customWidth="1"/>
    <col min="5393" max="5394" width="12.5" style="5" bestFit="1" customWidth="1"/>
    <col min="5395" max="5626" width="8.83203125" style="5"/>
    <col min="5627" max="5627" width="3.6640625" style="5" customWidth="1"/>
    <col min="5628" max="5628" width="2.33203125" style="5" customWidth="1"/>
    <col min="5629" max="5629" width="14.5" style="5" customWidth="1"/>
    <col min="5630" max="5630" width="8.83203125" style="5" customWidth="1"/>
    <col min="5631" max="5631" width="1.5" style="5" customWidth="1"/>
    <col min="5632" max="5636" width="5.83203125" style="5" customWidth="1"/>
    <col min="5637" max="5637" width="7" style="5" customWidth="1"/>
    <col min="5638" max="5643" width="6" style="5" customWidth="1"/>
    <col min="5644" max="5646" width="5.5" style="5" customWidth="1"/>
    <col min="5647" max="5647" width="1.5" style="5" customWidth="1"/>
    <col min="5648" max="5648" width="12.83203125" style="5" customWidth="1"/>
    <col min="5649" max="5650" width="12.5" style="5" bestFit="1" customWidth="1"/>
    <col min="5651" max="5882" width="8.83203125" style="5"/>
    <col min="5883" max="5883" width="3.6640625" style="5" customWidth="1"/>
    <col min="5884" max="5884" width="2.33203125" style="5" customWidth="1"/>
    <col min="5885" max="5885" width="14.5" style="5" customWidth="1"/>
    <col min="5886" max="5886" width="8.83203125" style="5" customWidth="1"/>
    <col min="5887" max="5887" width="1.5" style="5" customWidth="1"/>
    <col min="5888" max="5892" width="5.83203125" style="5" customWidth="1"/>
    <col min="5893" max="5893" width="7" style="5" customWidth="1"/>
    <col min="5894" max="5899" width="6" style="5" customWidth="1"/>
    <col min="5900" max="5902" width="5.5" style="5" customWidth="1"/>
    <col min="5903" max="5903" width="1.5" style="5" customWidth="1"/>
    <col min="5904" max="5904" width="12.83203125" style="5" customWidth="1"/>
    <col min="5905" max="5906" width="12.5" style="5" bestFit="1" customWidth="1"/>
    <col min="5907" max="6138" width="8.83203125" style="5"/>
    <col min="6139" max="6139" width="3.6640625" style="5" customWidth="1"/>
    <col min="6140" max="6140" width="2.33203125" style="5" customWidth="1"/>
    <col min="6141" max="6141" width="14.5" style="5" customWidth="1"/>
    <col min="6142" max="6142" width="8.83203125" style="5" customWidth="1"/>
    <col min="6143" max="6143" width="1.5" style="5" customWidth="1"/>
    <col min="6144" max="6148" width="5.83203125" style="5" customWidth="1"/>
    <col min="6149" max="6149" width="7" style="5" customWidth="1"/>
    <col min="6150" max="6155" width="6" style="5" customWidth="1"/>
    <col min="6156" max="6158" width="5.5" style="5" customWidth="1"/>
    <col min="6159" max="6159" width="1.5" style="5" customWidth="1"/>
    <col min="6160" max="6160" width="12.83203125" style="5" customWidth="1"/>
    <col min="6161" max="6162" width="12.5" style="5" bestFit="1" customWidth="1"/>
    <col min="6163" max="6394" width="8.83203125" style="5"/>
    <col min="6395" max="6395" width="3.6640625" style="5" customWidth="1"/>
    <col min="6396" max="6396" width="2.33203125" style="5" customWidth="1"/>
    <col min="6397" max="6397" width="14.5" style="5" customWidth="1"/>
    <col min="6398" max="6398" width="8.83203125" style="5" customWidth="1"/>
    <col min="6399" max="6399" width="1.5" style="5" customWidth="1"/>
    <col min="6400" max="6404" width="5.83203125" style="5" customWidth="1"/>
    <col min="6405" max="6405" width="7" style="5" customWidth="1"/>
    <col min="6406" max="6411" width="6" style="5" customWidth="1"/>
    <col min="6412" max="6414" width="5.5" style="5" customWidth="1"/>
    <col min="6415" max="6415" width="1.5" style="5" customWidth="1"/>
    <col min="6416" max="6416" width="12.83203125" style="5" customWidth="1"/>
    <col min="6417" max="6418" width="12.5" style="5" bestFit="1" customWidth="1"/>
    <col min="6419" max="6650" width="8.83203125" style="5"/>
    <col min="6651" max="6651" width="3.6640625" style="5" customWidth="1"/>
    <col min="6652" max="6652" width="2.33203125" style="5" customWidth="1"/>
    <col min="6653" max="6653" width="14.5" style="5" customWidth="1"/>
    <col min="6654" max="6654" width="8.83203125" style="5" customWidth="1"/>
    <col min="6655" max="6655" width="1.5" style="5" customWidth="1"/>
    <col min="6656" max="6660" width="5.83203125" style="5" customWidth="1"/>
    <col min="6661" max="6661" width="7" style="5" customWidth="1"/>
    <col min="6662" max="6667" width="6" style="5" customWidth="1"/>
    <col min="6668" max="6670" width="5.5" style="5" customWidth="1"/>
    <col min="6671" max="6671" width="1.5" style="5" customWidth="1"/>
    <col min="6672" max="6672" width="12.83203125" style="5" customWidth="1"/>
    <col min="6673" max="6674" width="12.5" style="5" bestFit="1" customWidth="1"/>
    <col min="6675" max="6906" width="8.83203125" style="5"/>
    <col min="6907" max="6907" width="3.6640625" style="5" customWidth="1"/>
    <col min="6908" max="6908" width="2.33203125" style="5" customWidth="1"/>
    <col min="6909" max="6909" width="14.5" style="5" customWidth="1"/>
    <col min="6910" max="6910" width="8.83203125" style="5" customWidth="1"/>
    <col min="6911" max="6911" width="1.5" style="5" customWidth="1"/>
    <col min="6912" max="6916" width="5.83203125" style="5" customWidth="1"/>
    <col min="6917" max="6917" width="7" style="5" customWidth="1"/>
    <col min="6918" max="6923" width="6" style="5" customWidth="1"/>
    <col min="6924" max="6926" width="5.5" style="5" customWidth="1"/>
    <col min="6927" max="6927" width="1.5" style="5" customWidth="1"/>
    <col min="6928" max="6928" width="12.83203125" style="5" customWidth="1"/>
    <col min="6929" max="6930" width="12.5" style="5" bestFit="1" customWidth="1"/>
    <col min="6931" max="7162" width="8.83203125" style="5"/>
    <col min="7163" max="7163" width="3.6640625" style="5" customWidth="1"/>
    <col min="7164" max="7164" width="2.33203125" style="5" customWidth="1"/>
    <col min="7165" max="7165" width="14.5" style="5" customWidth="1"/>
    <col min="7166" max="7166" width="8.83203125" style="5" customWidth="1"/>
    <col min="7167" max="7167" width="1.5" style="5" customWidth="1"/>
    <col min="7168" max="7172" width="5.83203125" style="5" customWidth="1"/>
    <col min="7173" max="7173" width="7" style="5" customWidth="1"/>
    <col min="7174" max="7179" width="6" style="5" customWidth="1"/>
    <col min="7180" max="7182" width="5.5" style="5" customWidth="1"/>
    <col min="7183" max="7183" width="1.5" style="5" customWidth="1"/>
    <col min="7184" max="7184" width="12.83203125" style="5" customWidth="1"/>
    <col min="7185" max="7186" width="12.5" style="5" bestFit="1" customWidth="1"/>
    <col min="7187" max="7418" width="8.83203125" style="5"/>
    <col min="7419" max="7419" width="3.6640625" style="5" customWidth="1"/>
    <col min="7420" max="7420" width="2.33203125" style="5" customWidth="1"/>
    <col min="7421" max="7421" width="14.5" style="5" customWidth="1"/>
    <col min="7422" max="7422" width="8.83203125" style="5" customWidth="1"/>
    <col min="7423" max="7423" width="1.5" style="5" customWidth="1"/>
    <col min="7424" max="7428" width="5.83203125" style="5" customWidth="1"/>
    <col min="7429" max="7429" width="7" style="5" customWidth="1"/>
    <col min="7430" max="7435" width="6" style="5" customWidth="1"/>
    <col min="7436" max="7438" width="5.5" style="5" customWidth="1"/>
    <col min="7439" max="7439" width="1.5" style="5" customWidth="1"/>
    <col min="7440" max="7440" width="12.83203125" style="5" customWidth="1"/>
    <col min="7441" max="7442" width="12.5" style="5" bestFit="1" customWidth="1"/>
    <col min="7443" max="7674" width="8.83203125" style="5"/>
    <col min="7675" max="7675" width="3.6640625" style="5" customWidth="1"/>
    <col min="7676" max="7676" width="2.33203125" style="5" customWidth="1"/>
    <col min="7677" max="7677" width="14.5" style="5" customWidth="1"/>
    <col min="7678" max="7678" width="8.83203125" style="5" customWidth="1"/>
    <col min="7679" max="7679" width="1.5" style="5" customWidth="1"/>
    <col min="7680" max="7684" width="5.83203125" style="5" customWidth="1"/>
    <col min="7685" max="7685" width="7" style="5" customWidth="1"/>
    <col min="7686" max="7691" width="6" style="5" customWidth="1"/>
    <col min="7692" max="7694" width="5.5" style="5" customWidth="1"/>
    <col min="7695" max="7695" width="1.5" style="5" customWidth="1"/>
    <col min="7696" max="7696" width="12.83203125" style="5" customWidth="1"/>
    <col min="7697" max="7698" width="12.5" style="5" bestFit="1" customWidth="1"/>
    <col min="7699" max="7930" width="8.83203125" style="5"/>
    <col min="7931" max="7931" width="3.6640625" style="5" customWidth="1"/>
    <col min="7932" max="7932" width="2.33203125" style="5" customWidth="1"/>
    <col min="7933" max="7933" width="14.5" style="5" customWidth="1"/>
    <col min="7934" max="7934" width="8.83203125" style="5" customWidth="1"/>
    <col min="7935" max="7935" width="1.5" style="5" customWidth="1"/>
    <col min="7936" max="7940" width="5.83203125" style="5" customWidth="1"/>
    <col min="7941" max="7941" width="7" style="5" customWidth="1"/>
    <col min="7942" max="7947" width="6" style="5" customWidth="1"/>
    <col min="7948" max="7950" width="5.5" style="5" customWidth="1"/>
    <col min="7951" max="7951" width="1.5" style="5" customWidth="1"/>
    <col min="7952" max="7952" width="12.83203125" style="5" customWidth="1"/>
    <col min="7953" max="7954" width="12.5" style="5" bestFit="1" customWidth="1"/>
    <col min="7955" max="8186" width="8.83203125" style="5"/>
    <col min="8187" max="8187" width="3.6640625" style="5" customWidth="1"/>
    <col min="8188" max="8188" width="2.33203125" style="5" customWidth="1"/>
    <col min="8189" max="8189" width="14.5" style="5" customWidth="1"/>
    <col min="8190" max="8190" width="8.83203125" style="5" customWidth="1"/>
    <col min="8191" max="8191" width="1.5" style="5" customWidth="1"/>
    <col min="8192" max="8196" width="5.83203125" style="5" customWidth="1"/>
    <col min="8197" max="8197" width="7" style="5" customWidth="1"/>
    <col min="8198" max="8203" width="6" style="5" customWidth="1"/>
    <col min="8204" max="8206" width="5.5" style="5" customWidth="1"/>
    <col min="8207" max="8207" width="1.5" style="5" customWidth="1"/>
    <col min="8208" max="8208" width="12.83203125" style="5" customWidth="1"/>
    <col min="8209" max="8210" width="12.5" style="5" bestFit="1" customWidth="1"/>
    <col min="8211" max="8442" width="8.83203125" style="5"/>
    <col min="8443" max="8443" width="3.6640625" style="5" customWidth="1"/>
    <col min="8444" max="8444" width="2.33203125" style="5" customWidth="1"/>
    <col min="8445" max="8445" width="14.5" style="5" customWidth="1"/>
    <col min="8446" max="8446" width="8.83203125" style="5" customWidth="1"/>
    <col min="8447" max="8447" width="1.5" style="5" customWidth="1"/>
    <col min="8448" max="8452" width="5.83203125" style="5" customWidth="1"/>
    <col min="8453" max="8453" width="7" style="5" customWidth="1"/>
    <col min="8454" max="8459" width="6" style="5" customWidth="1"/>
    <col min="8460" max="8462" width="5.5" style="5" customWidth="1"/>
    <col min="8463" max="8463" width="1.5" style="5" customWidth="1"/>
    <col min="8464" max="8464" width="12.83203125" style="5" customWidth="1"/>
    <col min="8465" max="8466" width="12.5" style="5" bestFit="1" customWidth="1"/>
    <col min="8467" max="8698" width="8.83203125" style="5"/>
    <col min="8699" max="8699" width="3.6640625" style="5" customWidth="1"/>
    <col min="8700" max="8700" width="2.33203125" style="5" customWidth="1"/>
    <col min="8701" max="8701" width="14.5" style="5" customWidth="1"/>
    <col min="8702" max="8702" width="8.83203125" style="5" customWidth="1"/>
    <col min="8703" max="8703" width="1.5" style="5" customWidth="1"/>
    <col min="8704" max="8708" width="5.83203125" style="5" customWidth="1"/>
    <col min="8709" max="8709" width="7" style="5" customWidth="1"/>
    <col min="8710" max="8715" width="6" style="5" customWidth="1"/>
    <col min="8716" max="8718" width="5.5" style="5" customWidth="1"/>
    <col min="8719" max="8719" width="1.5" style="5" customWidth="1"/>
    <col min="8720" max="8720" width="12.83203125" style="5" customWidth="1"/>
    <col min="8721" max="8722" width="12.5" style="5" bestFit="1" customWidth="1"/>
    <col min="8723" max="8954" width="8.83203125" style="5"/>
    <col min="8955" max="8955" width="3.6640625" style="5" customWidth="1"/>
    <col min="8956" max="8956" width="2.33203125" style="5" customWidth="1"/>
    <col min="8957" max="8957" width="14.5" style="5" customWidth="1"/>
    <col min="8958" max="8958" width="8.83203125" style="5" customWidth="1"/>
    <col min="8959" max="8959" width="1.5" style="5" customWidth="1"/>
    <col min="8960" max="8964" width="5.83203125" style="5" customWidth="1"/>
    <col min="8965" max="8965" width="7" style="5" customWidth="1"/>
    <col min="8966" max="8971" width="6" style="5" customWidth="1"/>
    <col min="8972" max="8974" width="5.5" style="5" customWidth="1"/>
    <col min="8975" max="8975" width="1.5" style="5" customWidth="1"/>
    <col min="8976" max="8976" width="12.83203125" style="5" customWidth="1"/>
    <col min="8977" max="8978" width="12.5" style="5" bestFit="1" customWidth="1"/>
    <col min="8979" max="9210" width="8.83203125" style="5"/>
    <col min="9211" max="9211" width="3.6640625" style="5" customWidth="1"/>
    <col min="9212" max="9212" width="2.33203125" style="5" customWidth="1"/>
    <col min="9213" max="9213" width="14.5" style="5" customWidth="1"/>
    <col min="9214" max="9214" width="8.83203125" style="5" customWidth="1"/>
    <col min="9215" max="9215" width="1.5" style="5" customWidth="1"/>
    <col min="9216" max="9220" width="5.83203125" style="5" customWidth="1"/>
    <col min="9221" max="9221" width="7" style="5" customWidth="1"/>
    <col min="9222" max="9227" width="6" style="5" customWidth="1"/>
    <col min="9228" max="9230" width="5.5" style="5" customWidth="1"/>
    <col min="9231" max="9231" width="1.5" style="5" customWidth="1"/>
    <col min="9232" max="9232" width="12.83203125" style="5" customWidth="1"/>
    <col min="9233" max="9234" width="12.5" style="5" bestFit="1" customWidth="1"/>
    <col min="9235" max="9466" width="8.83203125" style="5"/>
    <col min="9467" max="9467" width="3.6640625" style="5" customWidth="1"/>
    <col min="9468" max="9468" width="2.33203125" style="5" customWidth="1"/>
    <col min="9469" max="9469" width="14.5" style="5" customWidth="1"/>
    <col min="9470" max="9470" width="8.83203125" style="5" customWidth="1"/>
    <col min="9471" max="9471" width="1.5" style="5" customWidth="1"/>
    <col min="9472" max="9476" width="5.83203125" style="5" customWidth="1"/>
    <col min="9477" max="9477" width="7" style="5" customWidth="1"/>
    <col min="9478" max="9483" width="6" style="5" customWidth="1"/>
    <col min="9484" max="9486" width="5.5" style="5" customWidth="1"/>
    <col min="9487" max="9487" width="1.5" style="5" customWidth="1"/>
    <col min="9488" max="9488" width="12.83203125" style="5" customWidth="1"/>
    <col min="9489" max="9490" width="12.5" style="5" bestFit="1" customWidth="1"/>
    <col min="9491" max="9722" width="8.83203125" style="5"/>
    <col min="9723" max="9723" width="3.6640625" style="5" customWidth="1"/>
    <col min="9724" max="9724" width="2.33203125" style="5" customWidth="1"/>
    <col min="9725" max="9725" width="14.5" style="5" customWidth="1"/>
    <col min="9726" max="9726" width="8.83203125" style="5" customWidth="1"/>
    <col min="9727" max="9727" width="1.5" style="5" customWidth="1"/>
    <col min="9728" max="9732" width="5.83203125" style="5" customWidth="1"/>
    <col min="9733" max="9733" width="7" style="5" customWidth="1"/>
    <col min="9734" max="9739" width="6" style="5" customWidth="1"/>
    <col min="9740" max="9742" width="5.5" style="5" customWidth="1"/>
    <col min="9743" max="9743" width="1.5" style="5" customWidth="1"/>
    <col min="9744" max="9744" width="12.83203125" style="5" customWidth="1"/>
    <col min="9745" max="9746" width="12.5" style="5" bestFit="1" customWidth="1"/>
    <col min="9747" max="9978" width="8.83203125" style="5"/>
    <col min="9979" max="9979" width="3.6640625" style="5" customWidth="1"/>
    <col min="9980" max="9980" width="2.33203125" style="5" customWidth="1"/>
    <col min="9981" max="9981" width="14.5" style="5" customWidth="1"/>
    <col min="9982" max="9982" width="8.83203125" style="5" customWidth="1"/>
    <col min="9983" max="9983" width="1.5" style="5" customWidth="1"/>
    <col min="9984" max="9988" width="5.83203125" style="5" customWidth="1"/>
    <col min="9989" max="9989" width="7" style="5" customWidth="1"/>
    <col min="9990" max="9995" width="6" style="5" customWidth="1"/>
    <col min="9996" max="9998" width="5.5" style="5" customWidth="1"/>
    <col min="9999" max="9999" width="1.5" style="5" customWidth="1"/>
    <col min="10000" max="10000" width="12.83203125" style="5" customWidth="1"/>
    <col min="10001" max="10002" width="12.5" style="5" bestFit="1" customWidth="1"/>
    <col min="10003" max="10234" width="8.83203125" style="5"/>
    <col min="10235" max="10235" width="3.6640625" style="5" customWidth="1"/>
    <col min="10236" max="10236" width="2.33203125" style="5" customWidth="1"/>
    <col min="10237" max="10237" width="14.5" style="5" customWidth="1"/>
    <col min="10238" max="10238" width="8.83203125" style="5" customWidth="1"/>
    <col min="10239" max="10239" width="1.5" style="5" customWidth="1"/>
    <col min="10240" max="10244" width="5.83203125" style="5" customWidth="1"/>
    <col min="10245" max="10245" width="7" style="5" customWidth="1"/>
    <col min="10246" max="10251" width="6" style="5" customWidth="1"/>
    <col min="10252" max="10254" width="5.5" style="5" customWidth="1"/>
    <col min="10255" max="10255" width="1.5" style="5" customWidth="1"/>
    <col min="10256" max="10256" width="12.83203125" style="5" customWidth="1"/>
    <col min="10257" max="10258" width="12.5" style="5" bestFit="1" customWidth="1"/>
    <col min="10259" max="10490" width="8.83203125" style="5"/>
    <col min="10491" max="10491" width="3.6640625" style="5" customWidth="1"/>
    <col min="10492" max="10492" width="2.33203125" style="5" customWidth="1"/>
    <col min="10493" max="10493" width="14.5" style="5" customWidth="1"/>
    <col min="10494" max="10494" width="8.83203125" style="5" customWidth="1"/>
    <col min="10495" max="10495" width="1.5" style="5" customWidth="1"/>
    <col min="10496" max="10500" width="5.83203125" style="5" customWidth="1"/>
    <col min="10501" max="10501" width="7" style="5" customWidth="1"/>
    <col min="10502" max="10507" width="6" style="5" customWidth="1"/>
    <col min="10508" max="10510" width="5.5" style="5" customWidth="1"/>
    <col min="10511" max="10511" width="1.5" style="5" customWidth="1"/>
    <col min="10512" max="10512" width="12.83203125" style="5" customWidth="1"/>
    <col min="10513" max="10514" width="12.5" style="5" bestFit="1" customWidth="1"/>
    <col min="10515" max="10746" width="8.83203125" style="5"/>
    <col min="10747" max="10747" width="3.6640625" style="5" customWidth="1"/>
    <col min="10748" max="10748" width="2.33203125" style="5" customWidth="1"/>
    <col min="10749" max="10749" width="14.5" style="5" customWidth="1"/>
    <col min="10750" max="10750" width="8.83203125" style="5" customWidth="1"/>
    <col min="10751" max="10751" width="1.5" style="5" customWidth="1"/>
    <col min="10752" max="10756" width="5.83203125" style="5" customWidth="1"/>
    <col min="10757" max="10757" width="7" style="5" customWidth="1"/>
    <col min="10758" max="10763" width="6" style="5" customWidth="1"/>
    <col min="10764" max="10766" width="5.5" style="5" customWidth="1"/>
    <col min="10767" max="10767" width="1.5" style="5" customWidth="1"/>
    <col min="10768" max="10768" width="12.83203125" style="5" customWidth="1"/>
    <col min="10769" max="10770" width="12.5" style="5" bestFit="1" customWidth="1"/>
    <col min="10771" max="11002" width="8.83203125" style="5"/>
    <col min="11003" max="11003" width="3.6640625" style="5" customWidth="1"/>
    <col min="11004" max="11004" width="2.33203125" style="5" customWidth="1"/>
    <col min="11005" max="11005" width="14.5" style="5" customWidth="1"/>
    <col min="11006" max="11006" width="8.83203125" style="5" customWidth="1"/>
    <col min="11007" max="11007" width="1.5" style="5" customWidth="1"/>
    <col min="11008" max="11012" width="5.83203125" style="5" customWidth="1"/>
    <col min="11013" max="11013" width="7" style="5" customWidth="1"/>
    <col min="11014" max="11019" width="6" style="5" customWidth="1"/>
    <col min="11020" max="11022" width="5.5" style="5" customWidth="1"/>
    <col min="11023" max="11023" width="1.5" style="5" customWidth="1"/>
    <col min="11024" max="11024" width="12.83203125" style="5" customWidth="1"/>
    <col min="11025" max="11026" width="12.5" style="5" bestFit="1" customWidth="1"/>
    <col min="11027" max="11258" width="8.83203125" style="5"/>
    <col min="11259" max="11259" width="3.6640625" style="5" customWidth="1"/>
    <col min="11260" max="11260" width="2.33203125" style="5" customWidth="1"/>
    <col min="11261" max="11261" width="14.5" style="5" customWidth="1"/>
    <col min="11262" max="11262" width="8.83203125" style="5" customWidth="1"/>
    <col min="11263" max="11263" width="1.5" style="5" customWidth="1"/>
    <col min="11264" max="11268" width="5.83203125" style="5" customWidth="1"/>
    <col min="11269" max="11269" width="7" style="5" customWidth="1"/>
    <col min="11270" max="11275" width="6" style="5" customWidth="1"/>
    <col min="11276" max="11278" width="5.5" style="5" customWidth="1"/>
    <col min="11279" max="11279" width="1.5" style="5" customWidth="1"/>
    <col min="11280" max="11280" width="12.83203125" style="5" customWidth="1"/>
    <col min="11281" max="11282" width="12.5" style="5" bestFit="1" customWidth="1"/>
    <col min="11283" max="11514" width="8.83203125" style="5"/>
    <col min="11515" max="11515" width="3.6640625" style="5" customWidth="1"/>
    <col min="11516" max="11516" width="2.33203125" style="5" customWidth="1"/>
    <col min="11517" max="11517" width="14.5" style="5" customWidth="1"/>
    <col min="11518" max="11518" width="8.83203125" style="5" customWidth="1"/>
    <col min="11519" max="11519" width="1.5" style="5" customWidth="1"/>
    <col min="11520" max="11524" width="5.83203125" style="5" customWidth="1"/>
    <col min="11525" max="11525" width="7" style="5" customWidth="1"/>
    <col min="11526" max="11531" width="6" style="5" customWidth="1"/>
    <col min="11532" max="11534" width="5.5" style="5" customWidth="1"/>
    <col min="11535" max="11535" width="1.5" style="5" customWidth="1"/>
    <col min="11536" max="11536" width="12.83203125" style="5" customWidth="1"/>
    <col min="11537" max="11538" width="12.5" style="5" bestFit="1" customWidth="1"/>
    <col min="11539" max="11770" width="8.83203125" style="5"/>
    <col min="11771" max="11771" width="3.6640625" style="5" customWidth="1"/>
    <col min="11772" max="11772" width="2.33203125" style="5" customWidth="1"/>
    <col min="11773" max="11773" width="14.5" style="5" customWidth="1"/>
    <col min="11774" max="11774" width="8.83203125" style="5" customWidth="1"/>
    <col min="11775" max="11775" width="1.5" style="5" customWidth="1"/>
    <col min="11776" max="11780" width="5.83203125" style="5" customWidth="1"/>
    <col min="11781" max="11781" width="7" style="5" customWidth="1"/>
    <col min="11782" max="11787" width="6" style="5" customWidth="1"/>
    <col min="11788" max="11790" width="5.5" style="5" customWidth="1"/>
    <col min="11791" max="11791" width="1.5" style="5" customWidth="1"/>
    <col min="11792" max="11792" width="12.83203125" style="5" customWidth="1"/>
    <col min="11793" max="11794" width="12.5" style="5" bestFit="1" customWidth="1"/>
    <col min="11795" max="12026" width="8.83203125" style="5"/>
    <col min="12027" max="12027" width="3.6640625" style="5" customWidth="1"/>
    <col min="12028" max="12028" width="2.33203125" style="5" customWidth="1"/>
    <col min="12029" max="12029" width="14.5" style="5" customWidth="1"/>
    <col min="12030" max="12030" width="8.83203125" style="5" customWidth="1"/>
    <col min="12031" max="12031" width="1.5" style="5" customWidth="1"/>
    <col min="12032" max="12036" width="5.83203125" style="5" customWidth="1"/>
    <col min="12037" max="12037" width="7" style="5" customWidth="1"/>
    <col min="12038" max="12043" width="6" style="5" customWidth="1"/>
    <col min="12044" max="12046" width="5.5" style="5" customWidth="1"/>
    <col min="12047" max="12047" width="1.5" style="5" customWidth="1"/>
    <col min="12048" max="12048" width="12.83203125" style="5" customWidth="1"/>
    <col min="12049" max="12050" width="12.5" style="5" bestFit="1" customWidth="1"/>
    <col min="12051" max="12282" width="8.83203125" style="5"/>
    <col min="12283" max="12283" width="3.6640625" style="5" customWidth="1"/>
    <col min="12284" max="12284" width="2.33203125" style="5" customWidth="1"/>
    <col min="12285" max="12285" width="14.5" style="5" customWidth="1"/>
    <col min="12286" max="12286" width="8.83203125" style="5" customWidth="1"/>
    <col min="12287" max="12287" width="1.5" style="5" customWidth="1"/>
    <col min="12288" max="12292" width="5.83203125" style="5" customWidth="1"/>
    <col min="12293" max="12293" width="7" style="5" customWidth="1"/>
    <col min="12294" max="12299" width="6" style="5" customWidth="1"/>
    <col min="12300" max="12302" width="5.5" style="5" customWidth="1"/>
    <col min="12303" max="12303" width="1.5" style="5" customWidth="1"/>
    <col min="12304" max="12304" width="12.83203125" style="5" customWidth="1"/>
    <col min="12305" max="12306" width="12.5" style="5" bestFit="1" customWidth="1"/>
    <col min="12307" max="12538" width="8.83203125" style="5"/>
    <col min="12539" max="12539" width="3.6640625" style="5" customWidth="1"/>
    <col min="12540" max="12540" width="2.33203125" style="5" customWidth="1"/>
    <col min="12541" max="12541" width="14.5" style="5" customWidth="1"/>
    <col min="12542" max="12542" width="8.83203125" style="5" customWidth="1"/>
    <col min="12543" max="12543" width="1.5" style="5" customWidth="1"/>
    <col min="12544" max="12548" width="5.83203125" style="5" customWidth="1"/>
    <col min="12549" max="12549" width="7" style="5" customWidth="1"/>
    <col min="12550" max="12555" width="6" style="5" customWidth="1"/>
    <col min="12556" max="12558" width="5.5" style="5" customWidth="1"/>
    <col min="12559" max="12559" width="1.5" style="5" customWidth="1"/>
    <col min="12560" max="12560" width="12.83203125" style="5" customWidth="1"/>
    <col min="12561" max="12562" width="12.5" style="5" bestFit="1" customWidth="1"/>
    <col min="12563" max="12794" width="8.83203125" style="5"/>
    <col min="12795" max="12795" width="3.6640625" style="5" customWidth="1"/>
    <col min="12796" max="12796" width="2.33203125" style="5" customWidth="1"/>
    <col min="12797" max="12797" width="14.5" style="5" customWidth="1"/>
    <col min="12798" max="12798" width="8.83203125" style="5" customWidth="1"/>
    <col min="12799" max="12799" width="1.5" style="5" customWidth="1"/>
    <col min="12800" max="12804" width="5.83203125" style="5" customWidth="1"/>
    <col min="12805" max="12805" width="7" style="5" customWidth="1"/>
    <col min="12806" max="12811" width="6" style="5" customWidth="1"/>
    <col min="12812" max="12814" width="5.5" style="5" customWidth="1"/>
    <col min="12815" max="12815" width="1.5" style="5" customWidth="1"/>
    <col min="12816" max="12816" width="12.83203125" style="5" customWidth="1"/>
    <col min="12817" max="12818" width="12.5" style="5" bestFit="1" customWidth="1"/>
    <col min="12819" max="13050" width="8.83203125" style="5"/>
    <col min="13051" max="13051" width="3.6640625" style="5" customWidth="1"/>
    <col min="13052" max="13052" width="2.33203125" style="5" customWidth="1"/>
    <col min="13053" max="13053" width="14.5" style="5" customWidth="1"/>
    <col min="13054" max="13054" width="8.83203125" style="5" customWidth="1"/>
    <col min="13055" max="13055" width="1.5" style="5" customWidth="1"/>
    <col min="13056" max="13060" width="5.83203125" style="5" customWidth="1"/>
    <col min="13061" max="13061" width="7" style="5" customWidth="1"/>
    <col min="13062" max="13067" width="6" style="5" customWidth="1"/>
    <col min="13068" max="13070" width="5.5" style="5" customWidth="1"/>
    <col min="13071" max="13071" width="1.5" style="5" customWidth="1"/>
    <col min="13072" max="13072" width="12.83203125" style="5" customWidth="1"/>
    <col min="13073" max="13074" width="12.5" style="5" bestFit="1" customWidth="1"/>
    <col min="13075" max="13306" width="8.83203125" style="5"/>
    <col min="13307" max="13307" width="3.6640625" style="5" customWidth="1"/>
    <col min="13308" max="13308" width="2.33203125" style="5" customWidth="1"/>
    <col min="13309" max="13309" width="14.5" style="5" customWidth="1"/>
    <col min="13310" max="13310" width="8.83203125" style="5" customWidth="1"/>
    <col min="13311" max="13311" width="1.5" style="5" customWidth="1"/>
    <col min="13312" max="13316" width="5.83203125" style="5" customWidth="1"/>
    <col min="13317" max="13317" width="7" style="5" customWidth="1"/>
    <col min="13318" max="13323" width="6" style="5" customWidth="1"/>
    <col min="13324" max="13326" width="5.5" style="5" customWidth="1"/>
    <col min="13327" max="13327" width="1.5" style="5" customWidth="1"/>
    <col min="13328" max="13328" width="12.83203125" style="5" customWidth="1"/>
    <col min="13329" max="13330" width="12.5" style="5" bestFit="1" customWidth="1"/>
    <col min="13331" max="13562" width="8.83203125" style="5"/>
    <col min="13563" max="13563" width="3.6640625" style="5" customWidth="1"/>
    <col min="13564" max="13564" width="2.33203125" style="5" customWidth="1"/>
    <col min="13565" max="13565" width="14.5" style="5" customWidth="1"/>
    <col min="13566" max="13566" width="8.83203125" style="5" customWidth="1"/>
    <col min="13567" max="13567" width="1.5" style="5" customWidth="1"/>
    <col min="13568" max="13572" width="5.83203125" style="5" customWidth="1"/>
    <col min="13573" max="13573" width="7" style="5" customWidth="1"/>
    <col min="13574" max="13579" width="6" style="5" customWidth="1"/>
    <col min="13580" max="13582" width="5.5" style="5" customWidth="1"/>
    <col min="13583" max="13583" width="1.5" style="5" customWidth="1"/>
    <col min="13584" max="13584" width="12.83203125" style="5" customWidth="1"/>
    <col min="13585" max="13586" width="12.5" style="5" bestFit="1" customWidth="1"/>
    <col min="13587" max="13818" width="8.83203125" style="5"/>
    <col min="13819" max="13819" width="3.6640625" style="5" customWidth="1"/>
    <col min="13820" max="13820" width="2.33203125" style="5" customWidth="1"/>
    <col min="13821" max="13821" width="14.5" style="5" customWidth="1"/>
    <col min="13822" max="13822" width="8.83203125" style="5" customWidth="1"/>
    <col min="13823" max="13823" width="1.5" style="5" customWidth="1"/>
    <col min="13824" max="13828" width="5.83203125" style="5" customWidth="1"/>
    <col min="13829" max="13829" width="7" style="5" customWidth="1"/>
    <col min="13830" max="13835" width="6" style="5" customWidth="1"/>
    <col min="13836" max="13838" width="5.5" style="5" customWidth="1"/>
    <col min="13839" max="13839" width="1.5" style="5" customWidth="1"/>
    <col min="13840" max="13840" width="12.83203125" style="5" customWidth="1"/>
    <col min="13841" max="13842" width="12.5" style="5" bestFit="1" customWidth="1"/>
    <col min="13843" max="14074" width="8.83203125" style="5"/>
    <col min="14075" max="14075" width="3.6640625" style="5" customWidth="1"/>
    <col min="14076" max="14076" width="2.33203125" style="5" customWidth="1"/>
    <col min="14077" max="14077" width="14.5" style="5" customWidth="1"/>
    <col min="14078" max="14078" width="8.83203125" style="5" customWidth="1"/>
    <col min="14079" max="14079" width="1.5" style="5" customWidth="1"/>
    <col min="14080" max="14084" width="5.83203125" style="5" customWidth="1"/>
    <col min="14085" max="14085" width="7" style="5" customWidth="1"/>
    <col min="14086" max="14091" width="6" style="5" customWidth="1"/>
    <col min="14092" max="14094" width="5.5" style="5" customWidth="1"/>
    <col min="14095" max="14095" width="1.5" style="5" customWidth="1"/>
    <col min="14096" max="14096" width="12.83203125" style="5" customWidth="1"/>
    <col min="14097" max="14098" width="12.5" style="5" bestFit="1" customWidth="1"/>
    <col min="14099" max="14330" width="8.83203125" style="5"/>
    <col min="14331" max="14331" width="3.6640625" style="5" customWidth="1"/>
    <col min="14332" max="14332" width="2.33203125" style="5" customWidth="1"/>
    <col min="14333" max="14333" width="14.5" style="5" customWidth="1"/>
    <col min="14334" max="14334" width="8.83203125" style="5" customWidth="1"/>
    <col min="14335" max="14335" width="1.5" style="5" customWidth="1"/>
    <col min="14336" max="14340" width="5.83203125" style="5" customWidth="1"/>
    <col min="14341" max="14341" width="7" style="5" customWidth="1"/>
    <col min="14342" max="14347" width="6" style="5" customWidth="1"/>
    <col min="14348" max="14350" width="5.5" style="5" customWidth="1"/>
    <col min="14351" max="14351" width="1.5" style="5" customWidth="1"/>
    <col min="14352" max="14352" width="12.83203125" style="5" customWidth="1"/>
    <col min="14353" max="14354" width="12.5" style="5" bestFit="1" customWidth="1"/>
    <col min="14355" max="14586" width="8.83203125" style="5"/>
    <col min="14587" max="14587" width="3.6640625" style="5" customWidth="1"/>
    <col min="14588" max="14588" width="2.33203125" style="5" customWidth="1"/>
    <col min="14589" max="14589" width="14.5" style="5" customWidth="1"/>
    <col min="14590" max="14590" width="8.83203125" style="5" customWidth="1"/>
    <col min="14591" max="14591" width="1.5" style="5" customWidth="1"/>
    <col min="14592" max="14596" width="5.83203125" style="5" customWidth="1"/>
    <col min="14597" max="14597" width="7" style="5" customWidth="1"/>
    <col min="14598" max="14603" width="6" style="5" customWidth="1"/>
    <col min="14604" max="14606" width="5.5" style="5" customWidth="1"/>
    <col min="14607" max="14607" width="1.5" style="5" customWidth="1"/>
    <col min="14608" max="14608" width="12.83203125" style="5" customWidth="1"/>
    <col min="14609" max="14610" width="12.5" style="5" bestFit="1" customWidth="1"/>
    <col min="14611" max="14842" width="8.83203125" style="5"/>
    <col min="14843" max="14843" width="3.6640625" style="5" customWidth="1"/>
    <col min="14844" max="14844" width="2.33203125" style="5" customWidth="1"/>
    <col min="14845" max="14845" width="14.5" style="5" customWidth="1"/>
    <col min="14846" max="14846" width="8.83203125" style="5" customWidth="1"/>
    <col min="14847" max="14847" width="1.5" style="5" customWidth="1"/>
    <col min="14848" max="14852" width="5.83203125" style="5" customWidth="1"/>
    <col min="14853" max="14853" width="7" style="5" customWidth="1"/>
    <col min="14854" max="14859" width="6" style="5" customWidth="1"/>
    <col min="14860" max="14862" width="5.5" style="5" customWidth="1"/>
    <col min="14863" max="14863" width="1.5" style="5" customWidth="1"/>
    <col min="14864" max="14864" width="12.83203125" style="5" customWidth="1"/>
    <col min="14865" max="14866" width="12.5" style="5" bestFit="1" customWidth="1"/>
    <col min="14867" max="15098" width="8.83203125" style="5"/>
    <col min="15099" max="15099" width="3.6640625" style="5" customWidth="1"/>
    <col min="15100" max="15100" width="2.33203125" style="5" customWidth="1"/>
    <col min="15101" max="15101" width="14.5" style="5" customWidth="1"/>
    <col min="15102" max="15102" width="8.83203125" style="5" customWidth="1"/>
    <col min="15103" max="15103" width="1.5" style="5" customWidth="1"/>
    <col min="15104" max="15108" width="5.83203125" style="5" customWidth="1"/>
    <col min="15109" max="15109" width="7" style="5" customWidth="1"/>
    <col min="15110" max="15115" width="6" style="5" customWidth="1"/>
    <col min="15116" max="15118" width="5.5" style="5" customWidth="1"/>
    <col min="15119" max="15119" width="1.5" style="5" customWidth="1"/>
    <col min="15120" max="15120" width="12.83203125" style="5" customWidth="1"/>
    <col min="15121" max="15122" width="12.5" style="5" bestFit="1" customWidth="1"/>
    <col min="15123" max="15354" width="8.83203125" style="5"/>
    <col min="15355" max="15355" width="3.6640625" style="5" customWidth="1"/>
    <col min="15356" max="15356" width="2.33203125" style="5" customWidth="1"/>
    <col min="15357" max="15357" width="14.5" style="5" customWidth="1"/>
    <col min="15358" max="15358" width="8.83203125" style="5" customWidth="1"/>
    <col min="15359" max="15359" width="1.5" style="5" customWidth="1"/>
    <col min="15360" max="15364" width="5.83203125" style="5" customWidth="1"/>
    <col min="15365" max="15365" width="7" style="5" customWidth="1"/>
    <col min="15366" max="15371" width="6" style="5" customWidth="1"/>
    <col min="15372" max="15374" width="5.5" style="5" customWidth="1"/>
    <col min="15375" max="15375" width="1.5" style="5" customWidth="1"/>
    <col min="15376" max="15376" width="12.83203125" style="5" customWidth="1"/>
    <col min="15377" max="15378" width="12.5" style="5" bestFit="1" customWidth="1"/>
    <col min="15379" max="15610" width="8.83203125" style="5"/>
    <col min="15611" max="15611" width="3.6640625" style="5" customWidth="1"/>
    <col min="15612" max="15612" width="2.33203125" style="5" customWidth="1"/>
    <col min="15613" max="15613" width="14.5" style="5" customWidth="1"/>
    <col min="15614" max="15614" width="8.83203125" style="5" customWidth="1"/>
    <col min="15615" max="15615" width="1.5" style="5" customWidth="1"/>
    <col min="15616" max="15620" width="5.83203125" style="5" customWidth="1"/>
    <col min="15621" max="15621" width="7" style="5" customWidth="1"/>
    <col min="15622" max="15627" width="6" style="5" customWidth="1"/>
    <col min="15628" max="15630" width="5.5" style="5" customWidth="1"/>
    <col min="15631" max="15631" width="1.5" style="5" customWidth="1"/>
    <col min="15632" max="15632" width="12.83203125" style="5" customWidth="1"/>
    <col min="15633" max="15634" width="12.5" style="5" bestFit="1" customWidth="1"/>
    <col min="15635" max="15866" width="8.83203125" style="5"/>
    <col min="15867" max="15867" width="3.6640625" style="5" customWidth="1"/>
    <col min="15868" max="15868" width="2.33203125" style="5" customWidth="1"/>
    <col min="15869" max="15869" width="14.5" style="5" customWidth="1"/>
    <col min="15870" max="15870" width="8.83203125" style="5" customWidth="1"/>
    <col min="15871" max="15871" width="1.5" style="5" customWidth="1"/>
    <col min="15872" max="15876" width="5.83203125" style="5" customWidth="1"/>
    <col min="15877" max="15877" width="7" style="5" customWidth="1"/>
    <col min="15878" max="15883" width="6" style="5" customWidth="1"/>
    <col min="15884" max="15886" width="5.5" style="5" customWidth="1"/>
    <col min="15887" max="15887" width="1.5" style="5" customWidth="1"/>
    <col min="15888" max="15888" width="12.83203125" style="5" customWidth="1"/>
    <col min="15889" max="15890" width="12.5" style="5" bestFit="1" customWidth="1"/>
    <col min="15891" max="16122" width="8.83203125" style="5"/>
    <col min="16123" max="16123" width="3.6640625" style="5" customWidth="1"/>
    <col min="16124" max="16124" width="2.33203125" style="5" customWidth="1"/>
    <col min="16125" max="16125" width="14.5" style="5" customWidth="1"/>
    <col min="16126" max="16126" width="8.83203125" style="5" customWidth="1"/>
    <col min="16127" max="16127" width="1.5" style="5" customWidth="1"/>
    <col min="16128" max="16132" width="5.83203125" style="5" customWidth="1"/>
    <col min="16133" max="16133" width="7" style="5" customWidth="1"/>
    <col min="16134" max="16139" width="6" style="5" customWidth="1"/>
    <col min="16140" max="16142" width="5.5" style="5" customWidth="1"/>
    <col min="16143" max="16143" width="1.5" style="5" customWidth="1"/>
    <col min="16144" max="16144" width="12.83203125" style="5" customWidth="1"/>
    <col min="16145" max="16146" width="12.5" style="5" bestFit="1" customWidth="1"/>
    <col min="16147" max="16384" width="8.83203125" style="5"/>
  </cols>
  <sheetData>
    <row r="1" spans="1:22" ht="18.75" customHeight="1" x14ac:dyDescent="0.15">
      <c r="A1" s="110" t="s">
        <v>53</v>
      </c>
      <c r="B1" s="108"/>
      <c r="C1" s="108"/>
      <c r="D1" s="108"/>
      <c r="E1" s="108"/>
      <c r="F1" s="108"/>
      <c r="G1" s="108"/>
      <c r="H1" s="109" t="s">
        <v>128</v>
      </c>
      <c r="I1" s="108"/>
      <c r="J1" s="108"/>
      <c r="K1" s="108"/>
      <c r="L1" s="108"/>
      <c r="M1" s="108"/>
      <c r="N1" s="108"/>
      <c r="O1" s="108"/>
      <c r="P1" s="108"/>
      <c r="Q1" s="108"/>
      <c r="R1" s="107"/>
    </row>
    <row r="2" spans="1:22" ht="16" customHeight="1" x14ac:dyDescent="0.15">
      <c r="A2" s="133" t="s">
        <v>53</v>
      </c>
      <c r="B2" s="116" t="s">
        <v>91</v>
      </c>
      <c r="C2" s="106"/>
      <c r="D2" s="106"/>
      <c r="E2" s="106"/>
      <c r="F2" s="106"/>
      <c r="G2" s="106"/>
      <c r="H2" s="106"/>
      <c r="I2" s="106"/>
      <c r="J2" s="106"/>
      <c r="K2" s="106"/>
      <c r="L2" s="106"/>
      <c r="M2" s="106"/>
      <c r="N2" s="106"/>
      <c r="O2" s="106"/>
      <c r="P2" s="106"/>
      <c r="Q2" s="106"/>
      <c r="R2" s="105"/>
      <c r="S2" s="101"/>
      <c r="T2" s="101"/>
      <c r="U2" s="101"/>
      <c r="V2" s="101"/>
    </row>
    <row r="3" spans="1:22" s="115" customFormat="1" ht="18" x14ac:dyDescent="0.2">
      <c r="A3" s="133" t="s">
        <v>53</v>
      </c>
      <c r="B3" s="309" t="s">
        <v>92</v>
      </c>
      <c r="C3" s="309"/>
      <c r="D3" s="309"/>
      <c r="E3" s="309"/>
      <c r="F3" s="309"/>
      <c r="G3" s="309"/>
      <c r="H3" s="309"/>
      <c r="I3" s="309"/>
      <c r="J3" s="309"/>
      <c r="K3" s="309"/>
      <c r="L3" s="309"/>
      <c r="M3" s="309"/>
      <c r="N3" s="309"/>
      <c r="O3" s="309"/>
      <c r="P3" s="309"/>
      <c r="Q3" s="309"/>
      <c r="R3" s="113"/>
      <c r="S3" s="114"/>
      <c r="T3" s="114"/>
      <c r="U3" s="114"/>
      <c r="V3" s="114"/>
    </row>
    <row r="4" spans="1:22" s="115" customFormat="1" ht="16" customHeight="1" x14ac:dyDescent="0.2">
      <c r="A4" s="133"/>
      <c r="B4" s="116" t="s">
        <v>61</v>
      </c>
      <c r="C4" s="127"/>
      <c r="D4" s="127"/>
      <c r="E4" s="127"/>
      <c r="F4" s="127"/>
      <c r="G4" s="127"/>
      <c r="H4" s="127"/>
      <c r="I4" s="127"/>
      <c r="J4" s="127"/>
      <c r="K4" s="127"/>
      <c r="L4" s="127"/>
      <c r="M4" s="127"/>
      <c r="N4" s="127"/>
      <c r="O4" s="127"/>
      <c r="P4" s="127"/>
      <c r="Q4" s="127"/>
      <c r="R4" s="113"/>
      <c r="S4" s="114"/>
      <c r="T4" s="114"/>
      <c r="U4" s="114"/>
      <c r="V4" s="114"/>
    </row>
    <row r="5" spans="1:22" s="104" customFormat="1" ht="27" customHeight="1" x14ac:dyDescent="0.15">
      <c r="A5" s="177"/>
      <c r="B5" s="164" t="s">
        <v>0</v>
      </c>
      <c r="C5" s="181"/>
      <c r="D5" s="448" t="s">
        <v>52</v>
      </c>
      <c r="E5" s="449"/>
      <c r="F5" s="450"/>
      <c r="G5" s="451"/>
      <c r="H5" s="452" t="s">
        <v>51</v>
      </c>
      <c r="I5" s="453"/>
      <c r="J5" s="343"/>
      <c r="K5" s="344"/>
      <c r="L5" s="344"/>
      <c r="M5" s="344"/>
      <c r="N5" s="344"/>
      <c r="O5" s="344"/>
      <c r="P5" s="344"/>
      <c r="Q5" s="344"/>
      <c r="R5" s="345"/>
      <c r="S5" s="101"/>
      <c r="T5" s="101"/>
      <c r="U5" s="101"/>
      <c r="V5" s="101"/>
    </row>
    <row r="6" spans="1:22" s="104" customFormat="1" ht="27" customHeight="1" x14ac:dyDescent="0.15">
      <c r="A6" s="349"/>
      <c r="B6" s="454" t="s">
        <v>50</v>
      </c>
      <c r="C6" s="455"/>
      <c r="D6" s="456"/>
      <c r="E6" s="454" t="s">
        <v>49</v>
      </c>
      <c r="F6" s="455"/>
      <c r="G6" s="455"/>
      <c r="H6" s="456"/>
      <c r="I6" s="454" t="s">
        <v>48</v>
      </c>
      <c r="J6" s="455"/>
      <c r="K6" s="455"/>
      <c r="L6" s="455"/>
      <c r="M6" s="455"/>
      <c r="N6" s="455"/>
      <c r="O6" s="455"/>
      <c r="P6" s="455"/>
      <c r="Q6" s="455"/>
      <c r="R6" s="456"/>
      <c r="S6" s="101"/>
      <c r="T6" s="101"/>
      <c r="U6" s="101"/>
      <c r="V6" s="101"/>
    </row>
    <row r="7" spans="1:22" ht="15" customHeight="1" x14ac:dyDescent="0.15">
      <c r="A7" s="350"/>
      <c r="B7" s="179" t="s">
        <v>47</v>
      </c>
      <c r="C7" s="273"/>
      <c r="D7" s="274"/>
      <c r="E7" s="87"/>
      <c r="F7" s="87"/>
      <c r="G7" s="87"/>
      <c r="H7" s="103"/>
      <c r="I7" s="457" t="s">
        <v>89</v>
      </c>
      <c r="J7" s="458"/>
      <c r="K7" s="458"/>
      <c r="L7" s="458"/>
      <c r="M7" s="458"/>
      <c r="N7" s="458"/>
      <c r="O7" s="458"/>
      <c r="P7" s="458"/>
      <c r="Q7" s="458"/>
      <c r="R7" s="459"/>
      <c r="S7" s="101"/>
      <c r="T7" s="101"/>
      <c r="U7" s="101"/>
      <c r="V7" s="101"/>
    </row>
    <row r="8" spans="1:22" ht="15" customHeight="1" x14ac:dyDescent="0.15">
      <c r="A8" s="281" t="s">
        <v>46</v>
      </c>
      <c r="B8" s="278" t="s">
        <v>123</v>
      </c>
      <c r="C8" s="279"/>
      <c r="D8" s="280"/>
      <c r="I8" s="340" t="s">
        <v>130</v>
      </c>
      <c r="J8" s="341"/>
      <c r="K8" s="341"/>
      <c r="L8" s="341"/>
      <c r="M8" s="341"/>
      <c r="N8" s="341"/>
      <c r="O8" s="341"/>
      <c r="P8" s="341"/>
      <c r="Q8" s="341"/>
      <c r="R8" s="342"/>
      <c r="S8" s="101"/>
      <c r="T8" s="101"/>
      <c r="U8" s="101"/>
      <c r="V8" s="101"/>
    </row>
    <row r="9" spans="1:22" ht="15" customHeight="1" x14ac:dyDescent="0.15">
      <c r="A9" s="282"/>
      <c r="B9" s="294"/>
      <c r="C9" s="295"/>
      <c r="D9" s="296"/>
      <c r="E9" s="18"/>
      <c r="F9" s="18"/>
      <c r="G9" s="18"/>
      <c r="H9" s="18"/>
      <c r="I9" s="267"/>
      <c r="J9" s="268"/>
      <c r="K9" s="268"/>
      <c r="L9" s="268"/>
      <c r="M9" s="268"/>
      <c r="N9" s="268"/>
      <c r="O9" s="268"/>
      <c r="P9" s="268"/>
      <c r="Q9" s="268"/>
      <c r="R9" s="269"/>
      <c r="S9" s="101"/>
      <c r="T9" s="101"/>
      <c r="U9" s="101"/>
      <c r="V9" s="101"/>
    </row>
    <row r="10" spans="1:22" ht="15" customHeight="1" x14ac:dyDescent="0.15">
      <c r="A10" s="282"/>
      <c r="B10" s="294"/>
      <c r="C10" s="295"/>
      <c r="D10" s="296"/>
      <c r="E10" s="460" t="s">
        <v>45</v>
      </c>
      <c r="F10" s="460"/>
      <c r="G10" s="460"/>
      <c r="H10" s="460"/>
      <c r="I10" s="267"/>
      <c r="J10" s="268"/>
      <c r="K10" s="268"/>
      <c r="L10" s="268"/>
      <c r="M10" s="268"/>
      <c r="N10" s="268"/>
      <c r="O10" s="268"/>
      <c r="P10" s="268"/>
      <c r="Q10" s="268"/>
      <c r="R10" s="269"/>
      <c r="S10" s="101"/>
      <c r="T10" s="101"/>
      <c r="U10" s="101"/>
      <c r="V10" s="101"/>
    </row>
    <row r="11" spans="1:22" ht="15" customHeight="1" x14ac:dyDescent="0.15">
      <c r="A11" s="282"/>
      <c r="B11" s="294"/>
      <c r="C11" s="295"/>
      <c r="D11" s="296"/>
      <c r="E11" s="18"/>
      <c r="F11" s="18"/>
      <c r="G11" s="18"/>
      <c r="H11" s="18"/>
      <c r="I11" s="270"/>
      <c r="J11" s="271"/>
      <c r="K11" s="271"/>
      <c r="L11" s="271"/>
      <c r="M11" s="271"/>
      <c r="N11" s="271"/>
      <c r="O11" s="271"/>
      <c r="P11" s="271"/>
      <c r="Q11" s="271"/>
      <c r="R11" s="272"/>
      <c r="S11" s="101"/>
      <c r="T11" s="101"/>
      <c r="U11" s="101"/>
      <c r="V11" s="101"/>
    </row>
    <row r="12" spans="1:22" ht="15" customHeight="1" x14ac:dyDescent="0.15">
      <c r="A12" s="282"/>
      <c r="B12" s="294"/>
      <c r="C12" s="295"/>
      <c r="D12" s="296"/>
      <c r="E12" s="18"/>
      <c r="F12" s="18"/>
      <c r="G12" s="18"/>
      <c r="H12" s="18"/>
      <c r="I12" s="340" t="s">
        <v>122</v>
      </c>
      <c r="J12" s="341"/>
      <c r="K12" s="341"/>
      <c r="L12" s="341"/>
      <c r="M12" s="341"/>
      <c r="N12" s="341"/>
      <c r="O12" s="341"/>
      <c r="P12" s="341"/>
      <c r="Q12" s="341"/>
      <c r="R12" s="342"/>
      <c r="S12" s="101"/>
      <c r="T12" s="101"/>
      <c r="U12" s="101"/>
      <c r="V12" s="101"/>
    </row>
    <row r="13" spans="1:22" ht="15" customHeight="1" x14ac:dyDescent="0.15">
      <c r="A13" s="282"/>
      <c r="B13" s="294"/>
      <c r="C13" s="295"/>
      <c r="D13" s="296"/>
      <c r="E13" s="18"/>
      <c r="F13" s="18"/>
      <c r="G13" s="18"/>
      <c r="H13" s="18"/>
      <c r="I13" s="290"/>
      <c r="J13" s="268"/>
      <c r="K13" s="268"/>
      <c r="L13" s="268"/>
      <c r="M13" s="268"/>
      <c r="N13" s="268"/>
      <c r="O13" s="268"/>
      <c r="P13" s="268"/>
      <c r="Q13" s="268"/>
      <c r="R13" s="269"/>
      <c r="S13" s="101"/>
      <c r="T13" s="101"/>
      <c r="U13" s="101"/>
      <c r="V13" s="101"/>
    </row>
    <row r="14" spans="1:22" ht="15" customHeight="1" x14ac:dyDescent="0.15">
      <c r="A14" s="282"/>
      <c r="B14" s="278" t="s">
        <v>124</v>
      </c>
      <c r="C14" s="279"/>
      <c r="D14" s="280"/>
      <c r="I14" s="290"/>
      <c r="J14" s="268"/>
      <c r="K14" s="268"/>
      <c r="L14" s="268"/>
      <c r="M14" s="268"/>
      <c r="N14" s="268"/>
      <c r="O14" s="268"/>
      <c r="P14" s="268"/>
      <c r="Q14" s="268"/>
      <c r="R14" s="269"/>
      <c r="S14" s="101"/>
      <c r="T14" s="101"/>
      <c r="U14" s="101"/>
      <c r="V14" s="101"/>
    </row>
    <row r="15" spans="1:22" ht="15" customHeight="1" x14ac:dyDescent="0.15">
      <c r="A15" s="282"/>
      <c r="B15" s="294"/>
      <c r="C15" s="295"/>
      <c r="D15" s="296"/>
      <c r="E15" s="275" t="s">
        <v>44</v>
      </c>
      <c r="F15" s="276"/>
      <c r="G15" s="276"/>
      <c r="H15" s="277"/>
      <c r="I15" s="291"/>
      <c r="J15" s="292"/>
      <c r="K15" s="292"/>
      <c r="L15" s="292"/>
      <c r="M15" s="292"/>
      <c r="N15" s="292"/>
      <c r="O15" s="292"/>
      <c r="P15" s="292"/>
      <c r="Q15" s="292"/>
      <c r="R15" s="293"/>
      <c r="S15" s="101"/>
      <c r="T15" s="101"/>
      <c r="U15" s="101"/>
      <c r="V15" s="101"/>
    </row>
    <row r="16" spans="1:22" ht="15" customHeight="1" x14ac:dyDescent="0.15">
      <c r="A16" s="282"/>
      <c r="B16" s="294"/>
      <c r="C16" s="295"/>
      <c r="D16" s="296"/>
      <c r="E16" s="124"/>
      <c r="F16" s="124"/>
      <c r="G16" s="124"/>
      <c r="H16" s="124"/>
      <c r="I16" s="353" t="s">
        <v>131</v>
      </c>
      <c r="J16" s="354"/>
      <c r="K16" s="354"/>
      <c r="L16" s="354"/>
      <c r="M16" s="354"/>
      <c r="N16" s="354"/>
      <c r="O16" s="354"/>
      <c r="P16" s="354"/>
      <c r="Q16" s="354"/>
      <c r="R16" s="355"/>
      <c r="S16" s="101"/>
      <c r="T16" s="101"/>
      <c r="U16" s="101"/>
      <c r="V16" s="101"/>
    </row>
    <row r="17" spans="1:22" ht="15" customHeight="1" x14ac:dyDescent="0.15">
      <c r="A17" s="282"/>
      <c r="B17" s="294"/>
      <c r="C17" s="295"/>
      <c r="D17" s="296"/>
      <c r="E17" s="124"/>
      <c r="F17" s="124"/>
      <c r="G17" s="124"/>
      <c r="H17" s="124"/>
      <c r="I17" s="356"/>
      <c r="J17" s="357"/>
      <c r="K17" s="357"/>
      <c r="L17" s="357"/>
      <c r="M17" s="357"/>
      <c r="N17" s="357"/>
      <c r="O17" s="357"/>
      <c r="P17" s="357"/>
      <c r="Q17" s="357"/>
      <c r="R17" s="358"/>
      <c r="S17" s="101"/>
      <c r="T17" s="101"/>
      <c r="U17" s="101"/>
      <c r="V17" s="101"/>
    </row>
    <row r="18" spans="1:22" ht="15" customHeight="1" x14ac:dyDescent="0.15">
      <c r="A18" s="282"/>
      <c r="B18" s="294"/>
      <c r="C18" s="295"/>
      <c r="D18" s="296"/>
      <c r="E18" s="178"/>
      <c r="F18" s="178"/>
      <c r="G18" s="178"/>
      <c r="H18" s="178"/>
      <c r="I18" s="356"/>
      <c r="J18" s="357"/>
      <c r="K18" s="357"/>
      <c r="L18" s="357"/>
      <c r="M18" s="357"/>
      <c r="N18" s="357"/>
      <c r="O18" s="357"/>
      <c r="P18" s="357"/>
      <c r="Q18" s="357"/>
      <c r="R18" s="358"/>
      <c r="S18" s="101"/>
      <c r="T18" s="101"/>
      <c r="U18" s="101"/>
      <c r="V18" s="101"/>
    </row>
    <row r="19" spans="1:22" ht="15" customHeight="1" x14ac:dyDescent="0.15">
      <c r="A19" s="282"/>
      <c r="B19" s="294"/>
      <c r="C19" s="295"/>
      <c r="D19" s="296"/>
      <c r="E19" s="178"/>
      <c r="F19" s="178"/>
      <c r="G19" s="178"/>
      <c r="H19" s="178"/>
      <c r="I19" s="267"/>
      <c r="J19" s="268"/>
      <c r="K19" s="268"/>
      <c r="L19" s="268"/>
      <c r="M19" s="268"/>
      <c r="N19" s="268"/>
      <c r="O19" s="268"/>
      <c r="P19" s="268"/>
      <c r="Q19" s="268"/>
      <c r="R19" s="269"/>
      <c r="S19" s="101"/>
      <c r="T19" s="101"/>
      <c r="U19" s="101"/>
      <c r="V19" s="101"/>
    </row>
    <row r="20" spans="1:22" ht="15" customHeight="1" x14ac:dyDescent="0.15">
      <c r="A20" s="282"/>
      <c r="B20" s="294"/>
      <c r="C20" s="295"/>
      <c r="D20" s="296"/>
      <c r="E20" s="297" t="s">
        <v>78</v>
      </c>
      <c r="F20" s="298"/>
      <c r="G20" s="298"/>
      <c r="H20" s="299"/>
      <c r="I20" s="267"/>
      <c r="J20" s="268"/>
      <c r="K20" s="268"/>
      <c r="L20" s="268"/>
      <c r="M20" s="268"/>
      <c r="N20" s="268"/>
      <c r="O20" s="268"/>
      <c r="P20" s="268"/>
      <c r="Q20" s="268"/>
      <c r="R20" s="269"/>
      <c r="S20" s="101"/>
      <c r="T20" s="101"/>
      <c r="U20" s="101"/>
      <c r="V20" s="101"/>
    </row>
    <row r="21" spans="1:22" ht="15" customHeight="1" thickBot="1" x14ac:dyDescent="0.2">
      <c r="A21" s="282"/>
      <c r="B21" s="294"/>
      <c r="C21" s="295"/>
      <c r="D21" s="296"/>
      <c r="E21" s="124"/>
      <c r="F21" s="287"/>
      <c r="G21" s="287"/>
      <c r="H21" s="124"/>
      <c r="I21" s="270"/>
      <c r="J21" s="271"/>
      <c r="K21" s="271"/>
      <c r="L21" s="271"/>
      <c r="M21" s="271"/>
      <c r="N21" s="271"/>
      <c r="O21" s="271"/>
      <c r="P21" s="271"/>
      <c r="Q21" s="271"/>
      <c r="R21" s="272"/>
      <c r="S21" s="101"/>
      <c r="T21" s="101"/>
      <c r="U21" s="101"/>
      <c r="V21" s="101"/>
    </row>
    <row r="22" spans="1:22" ht="15" customHeight="1" x14ac:dyDescent="0.15">
      <c r="A22" s="282"/>
      <c r="B22" s="278" t="s">
        <v>125</v>
      </c>
      <c r="C22" s="279"/>
      <c r="D22" s="280"/>
      <c r="E22" s="124"/>
      <c r="F22" s="124"/>
      <c r="G22" s="124"/>
      <c r="H22" s="124"/>
      <c r="I22" s="284" t="s">
        <v>90</v>
      </c>
      <c r="J22" s="285"/>
      <c r="K22" s="285"/>
      <c r="L22" s="285"/>
      <c r="M22" s="285"/>
      <c r="N22" s="285"/>
      <c r="O22" s="285"/>
      <c r="P22" s="285"/>
      <c r="Q22" s="285"/>
      <c r="R22" s="286"/>
      <c r="S22" s="101"/>
      <c r="T22" s="101"/>
      <c r="U22" s="101"/>
      <c r="V22" s="101"/>
    </row>
    <row r="23" spans="1:22" ht="15" customHeight="1" x14ac:dyDescent="0.15">
      <c r="A23" s="282"/>
      <c r="B23" s="294"/>
      <c r="C23" s="295"/>
      <c r="D23" s="296"/>
      <c r="E23" s="18"/>
      <c r="H23" s="102"/>
      <c r="I23" s="288" t="s">
        <v>119</v>
      </c>
      <c r="J23" s="289"/>
      <c r="K23" s="289"/>
      <c r="L23" s="289"/>
      <c r="M23" s="289"/>
      <c r="N23" s="268"/>
      <c r="O23" s="268"/>
      <c r="P23" s="268"/>
      <c r="Q23" s="268"/>
      <c r="R23" s="268"/>
      <c r="S23" s="101"/>
      <c r="T23" s="101"/>
      <c r="U23" s="101"/>
      <c r="V23" s="101"/>
    </row>
    <row r="24" spans="1:22" ht="15" customHeight="1" x14ac:dyDescent="0.15">
      <c r="A24" s="282"/>
      <c r="B24" s="294"/>
      <c r="C24" s="295"/>
      <c r="D24" s="296"/>
      <c r="E24" s="18"/>
      <c r="H24" s="102"/>
      <c r="I24" s="300" t="s">
        <v>111</v>
      </c>
      <c r="J24" s="301"/>
      <c r="K24" s="301"/>
      <c r="L24" s="301"/>
      <c r="M24" s="301"/>
      <c r="N24" s="301"/>
      <c r="O24" s="301"/>
      <c r="P24" s="301"/>
      <c r="Q24" s="301"/>
      <c r="R24" s="302"/>
      <c r="S24" s="101"/>
      <c r="T24" s="101"/>
      <c r="U24" s="101"/>
      <c r="V24" s="101"/>
    </row>
    <row r="25" spans="1:22" ht="15" customHeight="1" x14ac:dyDescent="0.15">
      <c r="A25" s="282"/>
      <c r="B25" s="294"/>
      <c r="C25" s="295"/>
      <c r="D25" s="296"/>
      <c r="E25" s="18"/>
      <c r="F25" s="18"/>
      <c r="G25" s="18"/>
      <c r="H25" s="18"/>
      <c r="I25" s="303"/>
      <c r="J25" s="304"/>
      <c r="K25" s="304"/>
      <c r="L25" s="304"/>
      <c r="M25" s="304"/>
      <c r="N25" s="304"/>
      <c r="O25" s="304"/>
      <c r="P25" s="304"/>
      <c r="Q25" s="304"/>
      <c r="R25" s="305"/>
      <c r="S25" s="101"/>
      <c r="T25" s="101"/>
      <c r="U25" s="101"/>
      <c r="V25" s="101"/>
    </row>
    <row r="26" spans="1:22" ht="15" customHeight="1" x14ac:dyDescent="0.15">
      <c r="A26" s="282"/>
      <c r="B26" s="294"/>
      <c r="C26" s="295"/>
      <c r="D26" s="296"/>
      <c r="E26" s="18"/>
      <c r="F26" s="18"/>
      <c r="G26" s="18"/>
      <c r="H26" s="18"/>
      <c r="I26" s="359"/>
      <c r="J26" s="360"/>
      <c r="K26" s="360"/>
      <c r="L26" s="360"/>
      <c r="M26" s="360"/>
      <c r="N26" s="360"/>
      <c r="O26" s="360"/>
      <c r="P26" s="360"/>
      <c r="Q26" s="360"/>
      <c r="R26" s="361"/>
      <c r="S26" s="101"/>
      <c r="T26" s="101"/>
      <c r="U26" s="101"/>
      <c r="V26" s="101"/>
    </row>
    <row r="27" spans="1:22" ht="15" customHeight="1" x14ac:dyDescent="0.15">
      <c r="A27" s="282"/>
      <c r="B27" s="294"/>
      <c r="C27" s="295"/>
      <c r="D27" s="296"/>
      <c r="E27" s="18"/>
      <c r="F27" s="18"/>
      <c r="G27" s="18"/>
      <c r="H27" s="18"/>
      <c r="I27" s="359"/>
      <c r="J27" s="360"/>
      <c r="K27" s="360"/>
      <c r="L27" s="360"/>
      <c r="M27" s="360"/>
      <c r="N27" s="360"/>
      <c r="O27" s="360"/>
      <c r="P27" s="360"/>
      <c r="Q27" s="360"/>
      <c r="R27" s="361"/>
      <c r="S27" s="101"/>
      <c r="T27" s="101"/>
      <c r="U27" s="101"/>
      <c r="V27" s="101"/>
    </row>
    <row r="28" spans="1:22" ht="15" customHeight="1" x14ac:dyDescent="0.15">
      <c r="A28" s="282"/>
      <c r="B28" s="294"/>
      <c r="C28" s="295"/>
      <c r="D28" s="296"/>
      <c r="E28" s="18"/>
      <c r="F28" s="18"/>
      <c r="G28" s="18"/>
      <c r="H28" s="18"/>
      <c r="I28" s="362"/>
      <c r="J28" s="363"/>
      <c r="K28" s="363"/>
      <c r="L28" s="363"/>
      <c r="M28" s="363"/>
      <c r="N28" s="363"/>
      <c r="O28" s="363"/>
      <c r="P28" s="363"/>
      <c r="Q28" s="363"/>
      <c r="R28" s="364"/>
      <c r="S28" s="101"/>
      <c r="T28" s="101"/>
      <c r="U28" s="101"/>
      <c r="V28" s="101"/>
    </row>
    <row r="29" spans="1:22" ht="15" customHeight="1" x14ac:dyDescent="0.15">
      <c r="A29" s="282"/>
      <c r="B29" s="278" t="s">
        <v>79</v>
      </c>
      <c r="C29" s="279"/>
      <c r="D29" s="280"/>
      <c r="E29" s="18"/>
      <c r="F29" s="18"/>
      <c r="G29" s="18"/>
      <c r="H29" s="18"/>
      <c r="I29" s="300" t="s">
        <v>116</v>
      </c>
      <c r="J29" s="301"/>
      <c r="K29" s="301"/>
      <c r="L29" s="301"/>
      <c r="M29" s="301"/>
      <c r="N29" s="301"/>
      <c r="O29" s="301"/>
      <c r="P29" s="301"/>
      <c r="Q29" s="301"/>
      <c r="R29" s="302"/>
      <c r="S29" s="101"/>
      <c r="T29" s="101"/>
      <c r="U29" s="101"/>
      <c r="V29" s="101"/>
    </row>
    <row r="30" spans="1:22" ht="15" customHeight="1" x14ac:dyDescent="0.15">
      <c r="A30" s="282"/>
      <c r="B30" s="294"/>
      <c r="C30" s="295"/>
      <c r="D30" s="296"/>
      <c r="E30" s="18"/>
      <c r="F30" s="18"/>
      <c r="G30" s="18"/>
      <c r="H30" s="18"/>
      <c r="I30" s="303"/>
      <c r="J30" s="304"/>
      <c r="K30" s="304"/>
      <c r="L30" s="304"/>
      <c r="M30" s="304"/>
      <c r="N30" s="304"/>
      <c r="O30" s="304"/>
      <c r="P30" s="304"/>
      <c r="Q30" s="304"/>
      <c r="R30" s="305"/>
      <c r="S30" s="101"/>
      <c r="T30" s="101"/>
      <c r="U30" s="101"/>
      <c r="V30" s="101"/>
    </row>
    <row r="31" spans="1:22" ht="15" customHeight="1" x14ac:dyDescent="0.15">
      <c r="A31" s="282"/>
      <c r="B31" s="294"/>
      <c r="C31" s="295"/>
      <c r="D31" s="296"/>
      <c r="E31" s="18"/>
      <c r="F31" s="18"/>
      <c r="G31" s="18"/>
      <c r="H31" s="18"/>
      <c r="I31" s="267"/>
      <c r="J31" s="268"/>
      <c r="K31" s="268"/>
      <c r="L31" s="268"/>
      <c r="M31" s="268"/>
      <c r="N31" s="268"/>
      <c r="O31" s="268"/>
      <c r="P31" s="268"/>
      <c r="Q31" s="268"/>
      <c r="R31" s="269"/>
      <c r="S31" s="101"/>
      <c r="T31" s="101"/>
      <c r="U31" s="101"/>
      <c r="V31" s="101"/>
    </row>
    <row r="32" spans="1:22" ht="15" customHeight="1" x14ac:dyDescent="0.15">
      <c r="A32" s="282"/>
      <c r="B32" s="294"/>
      <c r="C32" s="295"/>
      <c r="D32" s="296"/>
      <c r="E32" s="18"/>
      <c r="F32" s="18"/>
      <c r="G32" s="18"/>
      <c r="H32" s="18"/>
      <c r="I32" s="267"/>
      <c r="J32" s="268"/>
      <c r="K32" s="268"/>
      <c r="L32" s="268"/>
      <c r="M32" s="268"/>
      <c r="N32" s="268"/>
      <c r="O32" s="268"/>
      <c r="P32" s="268"/>
      <c r="Q32" s="268"/>
      <c r="R32" s="269"/>
    </row>
    <row r="33" spans="1:22" ht="15" customHeight="1" x14ac:dyDescent="0.15">
      <c r="A33" s="283"/>
      <c r="B33" s="306"/>
      <c r="C33" s="307"/>
      <c r="D33" s="308"/>
      <c r="E33" s="160"/>
      <c r="F33" s="161"/>
      <c r="G33" s="161"/>
      <c r="H33" s="162"/>
      <c r="I33" s="267"/>
      <c r="J33" s="268"/>
      <c r="K33" s="268"/>
      <c r="L33" s="268"/>
      <c r="M33" s="268"/>
      <c r="N33" s="268"/>
      <c r="O33" s="268"/>
      <c r="P33" s="268"/>
      <c r="Q33" s="268"/>
      <c r="R33" s="269"/>
    </row>
    <row r="34" spans="1:22" ht="15" customHeight="1" x14ac:dyDescent="0.15">
      <c r="A34" s="320" t="s">
        <v>43</v>
      </c>
      <c r="B34" s="379" t="s">
        <v>126</v>
      </c>
      <c r="C34" s="380"/>
      <c r="D34" s="461"/>
      <c r="E34" s="466" t="s">
        <v>83</v>
      </c>
      <c r="F34" s="467"/>
      <c r="G34" s="385" t="s">
        <v>42</v>
      </c>
      <c r="H34" s="386"/>
      <c r="I34" s="441" t="s">
        <v>112</v>
      </c>
      <c r="J34" s="442"/>
      <c r="K34" s="442"/>
      <c r="L34" s="442"/>
      <c r="M34" s="442"/>
      <c r="N34" s="442"/>
      <c r="O34" s="442"/>
      <c r="P34" s="442"/>
      <c r="Q34" s="442"/>
      <c r="R34" s="443"/>
      <c r="S34" s="100"/>
      <c r="T34" s="100"/>
      <c r="U34" s="100"/>
      <c r="V34" s="100"/>
    </row>
    <row r="35" spans="1:22" ht="15" customHeight="1" x14ac:dyDescent="0.15">
      <c r="A35" s="321"/>
      <c r="B35" s="462"/>
      <c r="C35" s="383"/>
      <c r="D35" s="384"/>
      <c r="E35" s="463" t="s">
        <v>80</v>
      </c>
      <c r="F35" s="464"/>
      <c r="G35" s="465" t="s">
        <v>81</v>
      </c>
      <c r="H35" s="465"/>
      <c r="I35" s="441"/>
      <c r="J35" s="442"/>
      <c r="K35" s="442"/>
      <c r="L35" s="442"/>
      <c r="M35" s="442"/>
      <c r="N35" s="442"/>
      <c r="O35" s="442"/>
      <c r="P35" s="442"/>
      <c r="Q35" s="442"/>
      <c r="R35" s="443"/>
      <c r="S35" s="100"/>
      <c r="T35" s="100"/>
      <c r="U35" s="100"/>
      <c r="V35" s="100"/>
    </row>
    <row r="36" spans="1:22" ht="15" customHeight="1" x14ac:dyDescent="0.15">
      <c r="A36" s="321"/>
      <c r="B36" s="267"/>
      <c r="C36" s="268"/>
      <c r="D36" s="269"/>
      <c r="E36" s="143"/>
      <c r="F36" s="166"/>
      <c r="G36" s="166"/>
      <c r="H36" s="89"/>
      <c r="I36" s="346" t="s">
        <v>113</v>
      </c>
      <c r="J36" s="347"/>
      <c r="K36" s="347"/>
      <c r="L36" s="347"/>
      <c r="M36" s="347"/>
      <c r="N36" s="347"/>
      <c r="O36" s="347"/>
      <c r="P36" s="347"/>
      <c r="Q36" s="347"/>
      <c r="R36" s="348"/>
    </row>
    <row r="37" spans="1:22" ht="15" customHeight="1" x14ac:dyDescent="0.15">
      <c r="A37" s="321"/>
      <c r="B37" s="267"/>
      <c r="C37" s="268"/>
      <c r="D37" s="269"/>
      <c r="E37" s="143"/>
      <c r="F37" s="144"/>
      <c r="G37" s="89"/>
      <c r="H37" s="89"/>
      <c r="I37" s="267"/>
      <c r="J37" s="268"/>
      <c r="K37" s="268"/>
      <c r="L37" s="268"/>
      <c r="M37" s="268"/>
      <c r="N37" s="268"/>
      <c r="O37" s="268"/>
      <c r="P37" s="268"/>
      <c r="Q37" s="268"/>
      <c r="R37" s="269"/>
    </row>
    <row r="38" spans="1:22" ht="15" customHeight="1" x14ac:dyDescent="0.15">
      <c r="A38" s="321"/>
      <c r="B38" s="267"/>
      <c r="C38" s="268"/>
      <c r="D38" s="269"/>
      <c r="E38" s="143"/>
      <c r="F38" s="145"/>
      <c r="G38" s="89"/>
      <c r="H38" s="89"/>
      <c r="I38" s="267"/>
      <c r="J38" s="268"/>
      <c r="K38" s="268"/>
      <c r="L38" s="268"/>
      <c r="M38" s="268"/>
      <c r="N38" s="268"/>
      <c r="O38" s="268"/>
      <c r="P38" s="268"/>
      <c r="Q38" s="268"/>
      <c r="R38" s="269"/>
    </row>
    <row r="39" spans="1:22" ht="15" customHeight="1" x14ac:dyDescent="0.15">
      <c r="A39" s="321"/>
      <c r="B39" s="267"/>
      <c r="C39" s="268"/>
      <c r="D39" s="269"/>
      <c r="E39" s="143"/>
      <c r="F39" s="145"/>
      <c r="G39" s="89"/>
      <c r="H39" s="89"/>
      <c r="I39" s="267"/>
      <c r="J39" s="268"/>
      <c r="K39" s="268"/>
      <c r="L39" s="268"/>
      <c r="M39" s="268"/>
      <c r="N39" s="268"/>
      <c r="O39" s="268"/>
      <c r="P39" s="268"/>
      <c r="Q39" s="268"/>
      <c r="R39" s="269"/>
    </row>
    <row r="40" spans="1:22" ht="15" customHeight="1" x14ac:dyDescent="0.15">
      <c r="A40" s="321"/>
      <c r="B40" s="267"/>
      <c r="C40" s="268"/>
      <c r="D40" s="269"/>
      <c r="E40" s="146"/>
      <c r="F40" s="147"/>
      <c r="I40" s="346" t="s">
        <v>114</v>
      </c>
      <c r="J40" s="347"/>
      <c r="K40" s="347"/>
      <c r="L40" s="347"/>
      <c r="M40" s="347"/>
      <c r="N40" s="347"/>
      <c r="O40" s="347"/>
      <c r="P40" s="347"/>
      <c r="Q40" s="347"/>
      <c r="R40" s="348"/>
    </row>
    <row r="41" spans="1:22" ht="15" customHeight="1" x14ac:dyDescent="0.15">
      <c r="A41" s="321"/>
      <c r="B41" s="267"/>
      <c r="C41" s="268"/>
      <c r="D41" s="269"/>
      <c r="E41" s="372" t="s">
        <v>82</v>
      </c>
      <c r="F41" s="319"/>
      <c r="G41" s="319"/>
      <c r="H41" s="373"/>
      <c r="I41" s="267"/>
      <c r="J41" s="268"/>
      <c r="K41" s="268"/>
      <c r="L41" s="268"/>
      <c r="M41" s="268"/>
      <c r="N41" s="268"/>
      <c r="O41" s="268"/>
      <c r="P41" s="268"/>
      <c r="Q41" s="268"/>
      <c r="R41" s="269"/>
    </row>
    <row r="42" spans="1:22" ht="15" customHeight="1" x14ac:dyDescent="0.15">
      <c r="A42" s="321"/>
      <c r="B42" s="470" t="s">
        <v>109</v>
      </c>
      <c r="C42" s="471"/>
      <c r="D42" s="472"/>
      <c r="E42" s="372"/>
      <c r="F42" s="319"/>
      <c r="G42" s="319"/>
      <c r="H42" s="373"/>
      <c r="I42" s="267"/>
      <c r="J42" s="268"/>
      <c r="K42" s="268"/>
      <c r="L42" s="268"/>
      <c r="M42" s="268"/>
      <c r="N42" s="268"/>
      <c r="O42" s="268"/>
      <c r="P42" s="268"/>
      <c r="Q42" s="268"/>
      <c r="R42" s="269"/>
    </row>
    <row r="43" spans="1:22" ht="15" customHeight="1" x14ac:dyDescent="0.15">
      <c r="A43" s="321"/>
      <c r="B43" s="473"/>
      <c r="C43" s="474"/>
      <c r="D43" s="475"/>
      <c r="E43" s="125"/>
      <c r="F43" s="167"/>
      <c r="G43" s="168"/>
      <c r="H43" s="125"/>
      <c r="I43" s="267"/>
      <c r="J43" s="268"/>
      <c r="K43" s="268"/>
      <c r="L43" s="268"/>
      <c r="M43" s="268"/>
      <c r="N43" s="268"/>
      <c r="O43" s="268"/>
      <c r="P43" s="268"/>
      <c r="Q43" s="268"/>
      <c r="R43" s="269"/>
    </row>
    <row r="44" spans="1:22" ht="15" customHeight="1" x14ac:dyDescent="0.15">
      <c r="A44" s="321"/>
      <c r="B44" s="473"/>
      <c r="C44" s="474"/>
      <c r="D44" s="475"/>
      <c r="E44" s="18"/>
      <c r="H44" s="18"/>
      <c r="I44" s="346" t="s">
        <v>120</v>
      </c>
      <c r="J44" s="347"/>
      <c r="K44" s="347"/>
      <c r="L44" s="347"/>
      <c r="M44" s="347"/>
      <c r="N44" s="347"/>
      <c r="O44" s="347"/>
      <c r="P44" s="347"/>
      <c r="Q44" s="347"/>
      <c r="R44" s="348"/>
    </row>
    <row r="45" spans="1:22" ht="15" customHeight="1" x14ac:dyDescent="0.15">
      <c r="A45" s="321"/>
      <c r="B45" s="476"/>
      <c r="C45" s="477"/>
      <c r="D45" s="478"/>
      <c r="E45" s="336" t="s">
        <v>74</v>
      </c>
      <c r="F45" s="336"/>
      <c r="G45" s="336"/>
      <c r="H45" s="336"/>
      <c r="I45" s="267"/>
      <c r="J45" s="268"/>
      <c r="K45" s="268"/>
      <c r="L45" s="268"/>
      <c r="M45" s="268"/>
      <c r="N45" s="268"/>
      <c r="O45" s="268"/>
      <c r="P45" s="268"/>
      <c r="Q45" s="268"/>
      <c r="R45" s="269"/>
    </row>
    <row r="46" spans="1:22" ht="15" customHeight="1" x14ac:dyDescent="0.15">
      <c r="A46" s="321"/>
      <c r="B46" s="476"/>
      <c r="C46" s="477"/>
      <c r="D46" s="478"/>
      <c r="E46" s="126"/>
      <c r="F46" s="469"/>
      <c r="G46" s="469"/>
      <c r="H46" s="126"/>
      <c r="I46" s="267"/>
      <c r="J46" s="268"/>
      <c r="K46" s="268"/>
      <c r="L46" s="268"/>
      <c r="M46" s="268"/>
      <c r="N46" s="268"/>
      <c r="O46" s="268"/>
      <c r="P46" s="268"/>
      <c r="Q46" s="268"/>
      <c r="R46" s="269"/>
    </row>
    <row r="47" spans="1:22" ht="15" customHeight="1" x14ac:dyDescent="0.15">
      <c r="A47" s="321"/>
      <c r="B47" s="476"/>
      <c r="C47" s="477"/>
      <c r="D47" s="478"/>
      <c r="E47" s="18"/>
      <c r="F47" s="148"/>
      <c r="H47" s="18"/>
      <c r="I47" s="267"/>
      <c r="J47" s="268"/>
      <c r="K47" s="268"/>
      <c r="L47" s="268"/>
      <c r="M47" s="268"/>
      <c r="N47" s="268"/>
      <c r="O47" s="268"/>
      <c r="P47" s="268"/>
      <c r="Q47" s="268"/>
      <c r="R47" s="269"/>
    </row>
    <row r="48" spans="1:22" s="18" customFormat="1" ht="15" customHeight="1" x14ac:dyDescent="0.15">
      <c r="A48" s="321"/>
      <c r="B48" s="476"/>
      <c r="C48" s="477"/>
      <c r="D48" s="478"/>
      <c r="E48" s="468" t="s">
        <v>41</v>
      </c>
      <c r="F48" s="468"/>
      <c r="G48" s="468"/>
      <c r="H48" s="468"/>
      <c r="I48" s="278" t="s">
        <v>115</v>
      </c>
      <c r="J48" s="279"/>
      <c r="K48" s="279"/>
      <c r="L48" s="279"/>
      <c r="M48" s="279"/>
      <c r="N48" s="279"/>
      <c r="O48" s="279"/>
      <c r="P48" s="279"/>
      <c r="Q48" s="279"/>
      <c r="R48" s="365"/>
    </row>
    <row r="49" spans="1:18" s="18" customFormat="1" ht="15" customHeight="1" x14ac:dyDescent="0.15">
      <c r="A49" s="321"/>
      <c r="B49" s="476"/>
      <c r="C49" s="477"/>
      <c r="D49" s="478"/>
      <c r="E49" s="123"/>
      <c r="F49" s="167"/>
      <c r="G49" s="168"/>
      <c r="H49" s="123"/>
      <c r="I49" s="444"/>
      <c r="J49" s="295"/>
      <c r="K49" s="295"/>
      <c r="L49" s="295"/>
      <c r="M49" s="295"/>
      <c r="N49" s="295"/>
      <c r="O49" s="295"/>
      <c r="P49" s="295"/>
      <c r="Q49" s="295"/>
      <c r="R49" s="296"/>
    </row>
    <row r="50" spans="1:18" ht="15" customHeight="1" x14ac:dyDescent="0.15">
      <c r="A50" s="322"/>
      <c r="B50" s="479"/>
      <c r="C50" s="480"/>
      <c r="D50" s="481"/>
      <c r="E50" s="99"/>
      <c r="F50" s="18"/>
      <c r="G50" s="18"/>
      <c r="H50" s="59"/>
      <c r="I50" s="444"/>
      <c r="J50" s="295"/>
      <c r="K50" s="295"/>
      <c r="L50" s="295"/>
      <c r="M50" s="295"/>
      <c r="N50" s="295"/>
      <c r="O50" s="295"/>
      <c r="P50" s="295"/>
      <c r="Q50" s="295"/>
      <c r="R50" s="296"/>
    </row>
    <row r="51" spans="1:18" ht="14.25" customHeight="1" x14ac:dyDescent="0.15">
      <c r="A51" s="320" t="s">
        <v>40</v>
      </c>
      <c r="B51" s="379" t="s">
        <v>110</v>
      </c>
      <c r="C51" s="380"/>
      <c r="D51" s="381"/>
      <c r="E51" s="335" t="s">
        <v>39</v>
      </c>
      <c r="F51" s="335"/>
      <c r="G51" s="335"/>
      <c r="H51" s="335"/>
      <c r="I51" s="445"/>
      <c r="J51" s="446"/>
      <c r="K51" s="446"/>
      <c r="L51" s="446"/>
      <c r="M51" s="446"/>
      <c r="N51" s="446"/>
      <c r="O51" s="446"/>
      <c r="P51" s="446"/>
      <c r="Q51" s="446"/>
      <c r="R51" s="447"/>
    </row>
    <row r="52" spans="1:18" ht="15" customHeight="1" x14ac:dyDescent="0.15">
      <c r="A52" s="321"/>
      <c r="B52" s="382"/>
      <c r="C52" s="383"/>
      <c r="D52" s="384"/>
      <c r="E52" s="96" t="s">
        <v>38</v>
      </c>
      <c r="F52" s="18"/>
      <c r="G52" s="97"/>
      <c r="H52" s="95" t="s">
        <v>37</v>
      </c>
      <c r="I52" s="346" t="s">
        <v>132</v>
      </c>
      <c r="J52" s="347"/>
      <c r="K52" s="347"/>
      <c r="L52" s="347"/>
      <c r="M52" s="347"/>
      <c r="N52" s="347"/>
      <c r="O52" s="347"/>
      <c r="P52" s="347"/>
      <c r="Q52" s="347"/>
      <c r="R52" s="348"/>
    </row>
    <row r="53" spans="1:18" ht="12.75" customHeight="1" x14ac:dyDescent="0.15">
      <c r="A53" s="321"/>
      <c r="B53" s="382"/>
      <c r="C53" s="383"/>
      <c r="D53" s="384"/>
      <c r="E53" s="98" t="s">
        <v>36</v>
      </c>
      <c r="F53" s="167"/>
      <c r="G53" s="180"/>
      <c r="H53" s="18"/>
      <c r="I53" s="267"/>
      <c r="J53" s="268"/>
      <c r="K53" s="268"/>
      <c r="L53" s="268"/>
      <c r="M53" s="268"/>
      <c r="N53" s="268"/>
      <c r="O53" s="268"/>
      <c r="P53" s="268"/>
      <c r="Q53" s="268"/>
      <c r="R53" s="269"/>
    </row>
    <row r="54" spans="1:18" ht="15" customHeight="1" x14ac:dyDescent="0.15">
      <c r="A54" s="321"/>
      <c r="B54" s="382"/>
      <c r="C54" s="383"/>
      <c r="D54" s="384"/>
      <c r="E54" s="18"/>
      <c r="F54" s="142"/>
      <c r="G54" s="18"/>
      <c r="H54" s="18"/>
      <c r="I54" s="267"/>
      <c r="J54" s="268"/>
      <c r="K54" s="268"/>
      <c r="L54" s="268"/>
      <c r="M54" s="268"/>
      <c r="N54" s="268"/>
      <c r="O54" s="268"/>
      <c r="P54" s="268"/>
      <c r="Q54" s="268"/>
      <c r="R54" s="269"/>
    </row>
    <row r="55" spans="1:18" s="18" customFormat="1" ht="12.75" customHeight="1" thickBot="1" x14ac:dyDescent="0.2">
      <c r="A55" s="321"/>
      <c r="B55" s="366"/>
      <c r="C55" s="367"/>
      <c r="D55" s="368"/>
      <c r="E55" s="98" t="s">
        <v>88</v>
      </c>
      <c r="F55" s="167"/>
      <c r="G55" s="180"/>
      <c r="I55" s="374"/>
      <c r="J55" s="375"/>
      <c r="K55" s="375"/>
      <c r="L55" s="375"/>
      <c r="M55" s="375"/>
      <c r="N55" s="375"/>
      <c r="O55" s="375"/>
      <c r="P55" s="375"/>
      <c r="Q55" s="375"/>
      <c r="R55" s="376"/>
    </row>
    <row r="56" spans="1:18" s="18" customFormat="1" ht="15" customHeight="1" x14ac:dyDescent="0.15">
      <c r="A56" s="321"/>
      <c r="B56" s="366"/>
      <c r="C56" s="367"/>
      <c r="D56" s="368"/>
      <c r="E56" s="96" t="s">
        <v>35</v>
      </c>
      <c r="F56" s="142"/>
      <c r="G56" s="93"/>
      <c r="H56" s="95" t="s">
        <v>34</v>
      </c>
      <c r="I56" s="315" t="s">
        <v>133</v>
      </c>
      <c r="J56" s="316"/>
      <c r="K56" s="316"/>
      <c r="L56" s="316"/>
      <c r="M56" s="316"/>
      <c r="N56" s="316"/>
      <c r="O56" s="316"/>
      <c r="P56" s="316"/>
      <c r="Q56" s="316"/>
      <c r="R56" s="317"/>
    </row>
    <row r="57" spans="1:18" s="18" customFormat="1" ht="15" customHeight="1" x14ac:dyDescent="0.15">
      <c r="A57" s="321"/>
      <c r="B57" s="366"/>
      <c r="C57" s="367"/>
      <c r="D57" s="368"/>
      <c r="F57" s="35"/>
      <c r="G57" s="93"/>
      <c r="I57" s="346" t="s">
        <v>117</v>
      </c>
      <c r="J57" s="347"/>
      <c r="K57" s="347"/>
      <c r="L57" s="347"/>
      <c r="M57" s="347"/>
      <c r="N57" s="347"/>
      <c r="O57" s="347"/>
      <c r="P57" s="347"/>
      <c r="Q57" s="347"/>
      <c r="R57" s="348"/>
    </row>
    <row r="58" spans="1:18" ht="15" customHeight="1" x14ac:dyDescent="0.15">
      <c r="A58" s="321"/>
      <c r="B58" s="366"/>
      <c r="C58" s="367"/>
      <c r="D58" s="368"/>
      <c r="E58" s="35"/>
      <c r="G58" s="35"/>
      <c r="H58" s="18"/>
      <c r="I58" s="267"/>
      <c r="J58" s="268"/>
      <c r="K58" s="268"/>
      <c r="L58" s="268"/>
      <c r="M58" s="268"/>
      <c r="N58" s="268"/>
      <c r="O58" s="268"/>
      <c r="P58" s="268"/>
      <c r="Q58" s="268"/>
      <c r="R58" s="269"/>
    </row>
    <row r="59" spans="1:18" ht="15" customHeight="1" x14ac:dyDescent="0.15">
      <c r="A59" s="321"/>
      <c r="B59" s="366"/>
      <c r="C59" s="367"/>
      <c r="D59" s="368"/>
      <c r="E59" s="96"/>
      <c r="F59" s="18"/>
      <c r="G59" s="18"/>
      <c r="H59" s="95"/>
      <c r="I59" s="267"/>
      <c r="J59" s="268"/>
      <c r="K59" s="268"/>
      <c r="L59" s="268"/>
      <c r="M59" s="268"/>
      <c r="N59" s="268"/>
      <c r="O59" s="268"/>
      <c r="P59" s="268"/>
      <c r="Q59" s="268"/>
      <c r="R59" s="269"/>
    </row>
    <row r="60" spans="1:18" ht="15" customHeight="1" x14ac:dyDescent="0.15">
      <c r="A60" s="321"/>
      <c r="B60" s="366"/>
      <c r="C60" s="367"/>
      <c r="D60" s="368"/>
      <c r="E60" s="335" t="s">
        <v>33</v>
      </c>
      <c r="F60" s="335"/>
      <c r="G60" s="335"/>
      <c r="H60" s="335"/>
      <c r="I60" s="270"/>
      <c r="J60" s="271"/>
      <c r="K60" s="271"/>
      <c r="L60" s="271"/>
      <c r="M60" s="271"/>
      <c r="N60" s="271"/>
      <c r="O60" s="271"/>
      <c r="P60" s="271"/>
      <c r="Q60" s="271"/>
      <c r="R60" s="272"/>
    </row>
    <row r="61" spans="1:18" ht="15" customHeight="1" x14ac:dyDescent="0.15">
      <c r="A61" s="321"/>
      <c r="B61" s="366"/>
      <c r="C61" s="367"/>
      <c r="D61" s="368"/>
      <c r="E61" s="18"/>
      <c r="F61" s="169"/>
      <c r="G61" s="170"/>
      <c r="H61" s="94" t="s">
        <v>32</v>
      </c>
      <c r="I61" s="340" t="s">
        <v>108</v>
      </c>
      <c r="J61" s="341"/>
      <c r="K61" s="341"/>
      <c r="L61" s="341"/>
      <c r="M61" s="341"/>
      <c r="N61" s="341"/>
      <c r="O61" s="341"/>
      <c r="P61" s="341"/>
      <c r="Q61" s="341"/>
      <c r="R61" s="342"/>
    </row>
    <row r="62" spans="1:18" ht="15" customHeight="1" x14ac:dyDescent="0.15">
      <c r="A62" s="321"/>
      <c r="B62" s="366"/>
      <c r="C62" s="367"/>
      <c r="D62" s="368"/>
      <c r="E62" s="18"/>
      <c r="F62" s="171"/>
      <c r="G62" s="172"/>
      <c r="H62" s="94" t="s">
        <v>31</v>
      </c>
      <c r="I62" s="267"/>
      <c r="J62" s="268"/>
      <c r="K62" s="268"/>
      <c r="L62" s="268"/>
      <c r="M62" s="268"/>
      <c r="N62" s="268"/>
      <c r="O62" s="268"/>
      <c r="P62" s="268"/>
      <c r="Q62" s="268"/>
      <c r="R62" s="269"/>
    </row>
    <row r="63" spans="1:18" ht="15" customHeight="1" x14ac:dyDescent="0.15">
      <c r="A63" s="321"/>
      <c r="B63" s="366"/>
      <c r="C63" s="367"/>
      <c r="D63" s="368"/>
      <c r="E63" s="93" t="s">
        <v>30</v>
      </c>
      <c r="F63" s="171"/>
      <c r="G63" s="173"/>
      <c r="H63" s="35" t="s">
        <v>29</v>
      </c>
      <c r="I63" s="267"/>
      <c r="J63" s="268"/>
      <c r="K63" s="268"/>
      <c r="L63" s="268"/>
      <c r="M63" s="268"/>
      <c r="N63" s="268"/>
      <c r="O63" s="268"/>
      <c r="P63" s="268"/>
      <c r="Q63" s="268"/>
      <c r="R63" s="269"/>
    </row>
    <row r="64" spans="1:18" ht="15" customHeight="1" x14ac:dyDescent="0.15">
      <c r="A64" s="322"/>
      <c r="B64" s="369"/>
      <c r="C64" s="370"/>
      <c r="D64" s="371"/>
      <c r="E64" s="92"/>
      <c r="F64" s="59"/>
      <c r="G64" s="59"/>
      <c r="H64" s="91"/>
      <c r="I64" s="270"/>
      <c r="J64" s="271"/>
      <c r="K64" s="271"/>
      <c r="L64" s="271"/>
      <c r="M64" s="271"/>
      <c r="N64" s="271"/>
      <c r="O64" s="271"/>
      <c r="P64" s="271"/>
      <c r="Q64" s="271"/>
      <c r="R64" s="272"/>
    </row>
    <row r="65" spans="1:18" ht="6" customHeight="1" x14ac:dyDescent="0.15">
      <c r="A65" s="337"/>
      <c r="B65" s="18"/>
      <c r="C65" s="18"/>
      <c r="D65" s="18"/>
      <c r="E65" s="18"/>
      <c r="F65" s="90"/>
      <c r="G65" s="90"/>
      <c r="H65" s="87"/>
      <c r="I65" s="67"/>
      <c r="J65" s="86"/>
      <c r="K65" s="86"/>
      <c r="L65" s="85"/>
      <c r="M65" s="85"/>
      <c r="N65" s="85"/>
      <c r="O65" s="85"/>
      <c r="P65" s="85"/>
      <c r="Q65" s="85"/>
      <c r="R65" s="80"/>
    </row>
    <row r="66" spans="1:18" ht="12.75" customHeight="1" x14ac:dyDescent="0.15">
      <c r="A66" s="338"/>
      <c r="B66" s="377" t="s">
        <v>28</v>
      </c>
      <c r="C66" s="378"/>
      <c r="D66" s="378"/>
      <c r="E66" s="378"/>
      <c r="F66" s="174">
        <v>100</v>
      </c>
      <c r="G66" s="88" t="s">
        <v>77</v>
      </c>
      <c r="H66" s="87"/>
      <c r="I66" s="67"/>
      <c r="J66" s="86"/>
      <c r="K66" s="86"/>
      <c r="L66" s="18"/>
      <c r="M66" s="85"/>
      <c r="N66" s="85"/>
      <c r="O66" s="85"/>
      <c r="P66" s="85"/>
      <c r="Q66" s="85"/>
      <c r="R66" s="80"/>
    </row>
    <row r="67" spans="1:18" ht="6" customHeight="1" thickBot="1" x14ac:dyDescent="0.2">
      <c r="A67" s="339"/>
      <c r="B67" s="83"/>
      <c r="C67" s="83"/>
      <c r="D67" s="83"/>
      <c r="E67" s="83"/>
      <c r="F67" s="83"/>
      <c r="G67" s="83"/>
      <c r="H67" s="84"/>
      <c r="I67" s="83"/>
      <c r="J67" s="82"/>
      <c r="K67" s="82"/>
      <c r="L67" s="81"/>
      <c r="M67" s="81"/>
      <c r="N67" s="81"/>
      <c r="O67" s="81"/>
      <c r="P67" s="81"/>
      <c r="Q67" s="81"/>
      <c r="R67" s="128"/>
    </row>
    <row r="68" spans="1:18" ht="15" customHeight="1" thickBot="1" x14ac:dyDescent="0.25">
      <c r="A68" s="79"/>
      <c r="B68" s="78" t="s">
        <v>27</v>
      </c>
      <c r="C68" s="73"/>
      <c r="D68" s="77"/>
      <c r="E68" s="175">
        <v>95</v>
      </c>
      <c r="F68" s="76" t="s">
        <v>26</v>
      </c>
      <c r="G68" s="73"/>
      <c r="H68" s="73"/>
      <c r="I68" s="73"/>
      <c r="J68" s="75"/>
      <c r="K68" s="75"/>
      <c r="L68" s="73"/>
      <c r="M68" s="74" t="s">
        <v>25</v>
      </c>
      <c r="N68" s="73">
        <f>NORMSINV(1-((100-ci)/100)/2)</f>
        <v>1.9599639845400536</v>
      </c>
      <c r="O68" s="73"/>
      <c r="P68" s="73"/>
      <c r="Q68" s="73"/>
      <c r="R68" s="72"/>
    </row>
    <row r="69" spans="1:18" ht="12.75" customHeight="1" thickBot="1" x14ac:dyDescent="0.2">
      <c r="A69" s="310" t="s">
        <v>24</v>
      </c>
      <c r="B69" s="134"/>
      <c r="C69" s="71" t="e">
        <f>TINV((100-ci)/100,egfollow+cgfollow-2)</f>
        <v>#NUM!</v>
      </c>
      <c r="D69" s="417" t="str">
        <f>"Occurrence per " &amp; per &amp; " " &amp; "persons (or p-y)"</f>
        <v>Occurrence per 100 persons (or p-y)</v>
      </c>
      <c r="E69" s="418"/>
      <c r="F69" s="418"/>
      <c r="G69" s="418"/>
      <c r="H69" s="418"/>
      <c r="I69" s="419"/>
      <c r="J69" s="420" t="str">
        <f>"Exposure estimates"</f>
        <v>Exposure estimates</v>
      </c>
      <c r="K69" s="421"/>
      <c r="L69" s="421"/>
      <c r="M69" s="421"/>
      <c r="N69" s="421"/>
      <c r="O69" s="422"/>
      <c r="P69" s="408" t="s">
        <v>23</v>
      </c>
      <c r="Q69" s="409"/>
      <c r="R69" s="410"/>
    </row>
    <row r="70" spans="1:18" ht="12.75" customHeight="1" x14ac:dyDescent="0.15">
      <c r="A70" s="311"/>
      <c r="B70" s="398" t="s">
        <v>22</v>
      </c>
      <c r="C70" s="399"/>
      <c r="D70" s="423" t="s">
        <v>21</v>
      </c>
      <c r="E70" s="424"/>
      <c r="F70" s="425"/>
      <c r="G70" s="426" t="s">
        <v>20</v>
      </c>
      <c r="H70" s="424"/>
      <c r="I70" s="427"/>
      <c r="J70" s="318" t="s">
        <v>19</v>
      </c>
      <c r="K70" s="319"/>
      <c r="L70" s="319"/>
      <c r="M70" s="428" t="s">
        <v>18</v>
      </c>
      <c r="N70" s="319"/>
      <c r="O70" s="429"/>
      <c r="P70" s="411"/>
      <c r="Q70" s="412"/>
      <c r="R70" s="413"/>
    </row>
    <row r="71" spans="1:18" s="70" customFormat="1" ht="12.75" customHeight="1" thickBot="1" x14ac:dyDescent="0.2">
      <c r="A71" s="311"/>
      <c r="B71" s="400"/>
      <c r="C71" s="401"/>
      <c r="D71" s="389" t="s">
        <v>17</v>
      </c>
      <c r="E71" s="313"/>
      <c r="F71" s="397"/>
      <c r="G71" s="312" t="s">
        <v>16</v>
      </c>
      <c r="H71" s="313"/>
      <c r="I71" s="314"/>
      <c r="J71" s="389" t="s">
        <v>15</v>
      </c>
      <c r="K71" s="390"/>
      <c r="L71" s="390"/>
      <c r="M71" s="312" t="s">
        <v>14</v>
      </c>
      <c r="N71" s="390"/>
      <c r="O71" s="314"/>
      <c r="P71" s="414"/>
      <c r="Q71" s="415"/>
      <c r="R71" s="416"/>
    </row>
    <row r="72" spans="1:18" ht="12.75" customHeight="1" x14ac:dyDescent="0.2">
      <c r="A72" s="310"/>
      <c r="B72" s="152" t="s">
        <v>12</v>
      </c>
      <c r="C72" s="153"/>
      <c r="D72" s="69"/>
      <c r="E72" s="66"/>
      <c r="F72" s="67"/>
      <c r="G72" s="135"/>
      <c r="H72" s="66"/>
      <c r="I72" s="68"/>
      <c r="J72" s="26"/>
      <c r="K72" s="66"/>
      <c r="L72" s="67"/>
      <c r="M72" s="135"/>
      <c r="N72" s="66"/>
      <c r="O72" s="65"/>
      <c r="P72" s="391"/>
      <c r="Q72" s="392"/>
      <c r="R72" s="393"/>
    </row>
    <row r="73" spans="1:18" ht="12.75" customHeight="1" x14ac:dyDescent="0.15">
      <c r="A73" s="310"/>
      <c r="B73" s="430" t="s">
        <v>13</v>
      </c>
      <c r="C73" s="431"/>
      <c r="D73" s="63"/>
      <c r="E73" s="24" t="str">
        <f>IF(aa="","",IF(egall=0,"",per*aa/egall))</f>
        <v/>
      </c>
      <c r="F73" s="63"/>
      <c r="G73" s="136"/>
      <c r="H73" s="24" t="str">
        <f>IF(bb="","",IF(cgall=0,"",per*bb/cgall))</f>
        <v/>
      </c>
      <c r="I73" s="48"/>
      <c r="J73" s="26"/>
      <c r="K73" s="64" t="str">
        <f>IF(ittego="","",IF(ittcgo=0,"",IF(ittcgo="","",ittego/ittcgo)))</f>
        <v/>
      </c>
      <c r="L73" s="63"/>
      <c r="M73" s="136"/>
      <c r="N73" s="24" t="str">
        <f>IF(ittego="","",IF(ittcgo="","",ittego-ittcgo))</f>
        <v/>
      </c>
      <c r="O73" s="46"/>
      <c r="P73" s="62"/>
      <c r="Q73" s="44" t="str">
        <f>IF(ittego="","",IF(ittcgo="","",per/(ittego-ittcgo)))</f>
        <v/>
      </c>
      <c r="R73" s="61"/>
    </row>
    <row r="74" spans="1:18" ht="12.75" customHeight="1" x14ac:dyDescent="0.15">
      <c r="A74" s="310"/>
      <c r="B74" s="60"/>
      <c r="C74" s="154" t="str">
        <f>ci &amp; "% CIs"</f>
        <v>95% CIs</v>
      </c>
      <c r="D74" s="150" t="str">
        <f>IF(aa="","",IF(egall=0,"",per*(2*aa+zscore^2-zscore*SQRT(zscore^2+4*aa*(1-aa/egall)))/(2*(egall+zscore^2))))</f>
        <v/>
      </c>
      <c r="E74" s="39" t="str">
        <f>IF(D74&lt;&gt;F74,"to","")</f>
        <v/>
      </c>
      <c r="F74" s="41" t="str">
        <f>IF(aa="","",IF(egall=0,"",per*(2*aa+zscore^2+zscore*SQRT(zscore^2+4*aa*(1-aa/egall)))/(2*(egall+zscore^2))))</f>
        <v/>
      </c>
      <c r="G74" s="40" t="str">
        <f>IF(bb="","",IF(cgall=0,"",per*(2*bb+zscore^2-zscore*SQRT(zscore^2+4*bb*(1-bb/cgall)))/(2*(cgall+zscore^2))))</f>
        <v/>
      </c>
      <c r="H74" s="39" t="str">
        <f>IF(G74&lt;&gt;I74,"to","")</f>
        <v/>
      </c>
      <c r="I74" s="38" t="str">
        <f>IF(bb="","",IF(cgall=0,"",per*(2*bb+zscore^2+zscore*SQRT(zscore^2+4*bb*(1-bb/cgall)))/(2*(cgall+zscore^2))))</f>
        <v/>
      </c>
      <c r="J74" s="42" t="str">
        <f>IF(ittego="","",IF(ittcgo=0,"",IF(ittcgo="","",EXP(LN(ittego/ittcgo) - zscore*SQRT(1/aa+1/bb-1/egall-1/cgall)))))</f>
        <v/>
      </c>
      <c r="K74" s="39" t="str">
        <f>IF(J74&lt;&gt;L74,"to","")</f>
        <v/>
      </c>
      <c r="L74" s="41" t="str">
        <f>IF(ittego="","",IF(ittcgo=0,"",IF(ittcgo="","",EXP(LN(ittego/ittcgo) + zscore*SQRT(1/aa+1/bb-1/egall-1/cgall)))))</f>
        <v/>
      </c>
      <c r="M74" s="40" t="str">
        <f>IF(ittego="","",IF(ittcgo="","",ittego-ittcgo - per*zscore*SQRT(aa*(egall-aa)/egall^3+bb*(cgall-bb)/cgall^3)))</f>
        <v/>
      </c>
      <c r="N74" s="39" t="str">
        <f>IF(M74&lt;&gt;O74,"to","")</f>
        <v/>
      </c>
      <c r="O74" s="38" t="str">
        <f>IF(ittego="","",IF(ittcgo="","",ittego-ittcgo + per*zscore*SQRT(aa*(egall-aa)/egall^3+bb*(cgall-bb)/cgall^3)))</f>
        <v/>
      </c>
      <c r="P74" s="37" t="str">
        <f>IF(ittego="","",IF(ittcgo="","",per/(ittego-ittcgo - per*zscore*SQRT(aa*(egall-aa)/egall^3+bb*(cgall-bb)/cgall^3))))</f>
        <v/>
      </c>
      <c r="Q74" s="58" t="str">
        <f>IF(P74=R74,"",IF(R74&lt;=Q73,IF(Q73&lt;=P74,"to","to ∞ to"),"to ∞ to"))</f>
        <v/>
      </c>
      <c r="R74" s="122" t="str">
        <f>IF(ittego="","",IF(ittcgo="","",per/(ittego-ittcgo + per*zscore*SQRT(aa*(egall-aa)/egall^3+bb*(cgall-bb)/cgall^3))))</f>
        <v/>
      </c>
    </row>
    <row r="75" spans="1:18" ht="12.75" customHeight="1" x14ac:dyDescent="0.15">
      <c r="A75" s="310"/>
      <c r="B75" s="155" t="s">
        <v>12</v>
      </c>
      <c r="C75" s="156"/>
      <c r="D75" s="57"/>
      <c r="E75" s="52"/>
      <c r="F75" s="56"/>
      <c r="G75" s="137"/>
      <c r="H75" s="52"/>
      <c r="I75" s="54"/>
      <c r="J75" s="53"/>
      <c r="K75" s="52"/>
      <c r="L75" s="55"/>
      <c r="M75" s="137"/>
      <c r="N75" s="52"/>
      <c r="O75" s="54"/>
      <c r="P75" s="53"/>
      <c r="Q75" s="52"/>
      <c r="R75" s="51"/>
    </row>
    <row r="76" spans="1:18" ht="12.75" customHeight="1" x14ac:dyDescent="0.15">
      <c r="A76" s="311"/>
      <c r="B76" s="351" t="s">
        <v>75</v>
      </c>
      <c r="C76" s="352"/>
      <c r="D76" s="50"/>
      <c r="E76" s="24" t="str">
        <f>IF(aa="","",IF(egfollow=0,"",per*aa/egfollow))</f>
        <v/>
      </c>
      <c r="F76" s="49"/>
      <c r="G76" s="136"/>
      <c r="H76" s="24" t="str">
        <f>IF(bb="","",IF(cgfollow=0,"",per*bb/cgfollow))</f>
        <v/>
      </c>
      <c r="I76" s="48"/>
      <c r="J76" s="47"/>
      <c r="K76" s="24" t="str">
        <f>IF(otego="","",IF(otcgo=0,"",IF(otcgo="","",otego/otcgo)))</f>
        <v/>
      </c>
      <c r="L76" s="25"/>
      <c r="M76" s="138"/>
      <c r="N76" s="24" t="str">
        <f>IF(otego="","",IF(otcgo="","",otego-otcgo))</f>
        <v/>
      </c>
      <c r="O76" s="46"/>
      <c r="P76" s="45"/>
      <c r="Q76" s="44" t="str">
        <f>IF(otego="","",IF(otcgo="","",IF(otego-otcgo=0,"",per/(otego-otcgo))))</f>
        <v/>
      </c>
      <c r="R76" s="43"/>
    </row>
    <row r="77" spans="1:18" ht="12.75" customHeight="1" x14ac:dyDescent="0.15">
      <c r="A77" s="311"/>
      <c r="B77" s="163"/>
      <c r="C77" s="154" t="str">
        <f>ci &amp; "% CIs"</f>
        <v>95% CIs</v>
      </c>
      <c r="D77" s="150" t="str">
        <f>IF(aa="","",IF(egfollow=0,"",per*(2*aa+zscore^2-zscore*SQRT(zscore^2+4*aa*(1-aa/egfollow)))/(2*(egfollow+zscore^2))))</f>
        <v/>
      </c>
      <c r="E77" s="39" t="str">
        <f>IF(D77&lt;&gt;F77,"to","")</f>
        <v/>
      </c>
      <c r="F77" s="41" t="str">
        <f>IF(aa="","",IF(egfollow=0,"",per*(2*aa+zscore^2+zscore*SQRT(zscore^2+4*aa*(1-aa/egfollow)))/(2*(egfollow+zscore^2))))</f>
        <v/>
      </c>
      <c r="G77" s="40" t="str">
        <f>IF(bb="","",IF(cgfollow=0,"",per*(2*bb+zscore^2-zscore*SQRT(zscore^2+4*bb*(1-bb/cgfollow)))/(2*(cgfollow+zscore^2))))</f>
        <v/>
      </c>
      <c r="H77" s="39" t="str">
        <f>IF(G77&lt;&gt;I77,"to","")</f>
        <v/>
      </c>
      <c r="I77" s="38" t="str">
        <f>IF(bb="","",IF(cgfollow=0,"",per*(2*bb+zscore^2+zscore*SQRT(zscore^2+4*bb*(1-bb/cgfollow)))/(2*(cgfollow+zscore^2))))</f>
        <v/>
      </c>
      <c r="J77" s="42" t="str">
        <f>IF(otego="","",IF(otcgo=0,"",IF(otcgo="","",EXP(LN(otego/otcgo) - zscore*SQRT(1/aa+1/bb-1/egfollow-1/cgfollow)))))</f>
        <v/>
      </c>
      <c r="K77" s="39" t="str">
        <f>IF(J77&lt;&gt;L77,"to","")</f>
        <v/>
      </c>
      <c r="L77" s="41" t="str">
        <f>IF(otego="","",IF(otcgo=0,"",IF(otcgo="","",EXP(LN(otego/otcgo) + zscore*SQRT(1/aa+1/bb-1/egfollow-1/cgfollow)))))</f>
        <v/>
      </c>
      <c r="M77" s="40" t="str">
        <f>IF(otego="","",IF(otcgo="","",otego-otcgo - per*zscore*SQRT(aa*(egfollow-aa)/egfollow^3+bb*(cgfollow-bb)/cgfollow^3)))</f>
        <v/>
      </c>
      <c r="N77" s="39" t="str">
        <f>IF(M77&lt;&gt;O77,"to","")</f>
        <v/>
      </c>
      <c r="O77" s="38" t="str">
        <f>IF(otego="","",IF(otcgo="","",otego-otcgo + per*zscore*SQRT(aa*(egfollow-aa)/egfollow^3+bb*(cgfollow-bb)/cgfollow^3)))</f>
        <v/>
      </c>
      <c r="P77" s="37" t="str">
        <f>IF(otego="","",IF(otcgo="","",IF(otego-otcgo=0,"",per/(otego-otcgo - per*zscore*SQRT(aa*(egfollow-aa)/egfollow^3+bb*(cgfollow-bb)/cgfollow^3)))))</f>
        <v/>
      </c>
      <c r="Q77" s="36" t="str">
        <f>IF(P102=R77,"",IF(R77&lt;=Q76,IF(Q76&lt;=P77,"to","to ∞ to"),"to ∞ to"))</f>
        <v/>
      </c>
      <c r="R77" s="122" t="str">
        <f>IF(otego="","",IF(otcgo="","",IF(otego-otcgo=0,"",per/(otego-otcgo + per*zscore*SQRT(aa*(egfollow-aa)/egfollow^3+bb*(cgfollow-bb)/cgfollow^3)))))</f>
        <v/>
      </c>
    </row>
    <row r="78" spans="1:18" ht="12.75" customHeight="1" x14ac:dyDescent="0.15">
      <c r="A78" s="310"/>
      <c r="B78" s="155" t="s">
        <v>11</v>
      </c>
      <c r="C78" s="157"/>
      <c r="D78" s="34"/>
      <c r="E78" s="31"/>
      <c r="F78" s="32"/>
      <c r="G78" s="139"/>
      <c r="H78" s="31"/>
      <c r="I78" s="30"/>
      <c r="J78" s="33"/>
      <c r="K78" s="31"/>
      <c r="L78" s="32"/>
      <c r="M78" s="139"/>
      <c r="N78" s="31"/>
      <c r="O78" s="30"/>
      <c r="P78" s="402"/>
      <c r="Q78" s="403"/>
      <c r="R78" s="404"/>
    </row>
    <row r="79" spans="1:18" ht="12.75" customHeight="1" x14ac:dyDescent="0.15">
      <c r="A79" s="310"/>
      <c r="B79" s="146"/>
      <c r="C79" s="157"/>
      <c r="D79" s="29"/>
      <c r="E79" s="24" t="str">
        <f>IF(emean="","",emean)</f>
        <v/>
      </c>
      <c r="F79" s="28"/>
      <c r="G79" s="140"/>
      <c r="H79" s="24" t="str">
        <f>IF(cmean="","",cmean)</f>
        <v/>
      </c>
      <c r="I79" s="27"/>
      <c r="J79" s="26"/>
      <c r="K79" s="24" t="str">
        <f>IF(cmean&lt;&gt;0,IF(emean/cmean&gt;0,emean/cmean,"N/A"),"")</f>
        <v/>
      </c>
      <c r="L79" s="25"/>
      <c r="M79" s="140"/>
      <c r="N79" s="24" t="str">
        <f>IF(emean="","",IF(cmean="","",emean-cmean))</f>
        <v/>
      </c>
      <c r="O79" s="23"/>
      <c r="P79" s="405"/>
      <c r="Q79" s="406"/>
      <c r="R79" s="407"/>
    </row>
    <row r="80" spans="1:18" ht="12.75" customHeight="1" thickBot="1" x14ac:dyDescent="0.2">
      <c r="A80" s="310"/>
      <c r="B80" s="158"/>
      <c r="C80" s="159" t="str">
        <f>ci &amp; "% CIs"</f>
        <v>95% CIs</v>
      </c>
      <c r="D80" s="151" t="str">
        <f>IF(AND(ese="",esdev=""),"",IF(emean="","",emean - zscore*IF(ese&gt;0,ese,esdev/SQRT(egfollow))))</f>
        <v/>
      </c>
      <c r="E80" s="20" t="str">
        <f>IF(D80&lt;&gt;F80,"to","")</f>
        <v/>
      </c>
      <c r="F80" s="21" t="str">
        <f>IF(AND(ese="",esdev=""),"",IF(emean="","",emean + zscore*IF(ese&gt;0,ese,esdev/SQRT(egfollow))))</f>
        <v/>
      </c>
      <c r="G80" s="141" t="str">
        <f>IF(AND(cse="",csdev=""),"",IF(cmean="","",cmean-zscore*IF(cse&gt;0,cse,csdev/SQRT(cgfollow))))</f>
        <v/>
      </c>
      <c r="H80" s="20" t="str">
        <f>IF(G80&lt;&gt;I80,"to","")</f>
        <v/>
      </c>
      <c r="I80" s="19" t="str">
        <f>IF(AND(cse="",csdev=""),"",IF(cmean="","",cmean + zscore*IF(cse&gt;0,cse,csdev/SQRT(cgfollow))))</f>
        <v/>
      </c>
      <c r="J80" s="22" t="str">
        <f>IF(OR(AND(ese="",esdev=""),AND(cse="",csdev="")),"",IF(cmean="","",IF(rm="N/A","N/A",MAX(0,rm-(TINV((100-ci)/100,egfollow+cgfollow-2)*rm*SQRT(IF(ese&gt;0,ese,IF(esdev&gt;0,esdev/SQRT(egfollow),))^2/meg^2+IF(cse&gt;0,cse,IF(csdev&gt;0,csdev/SQRT(cgfollow),))^2/mcg^2))))))</f>
        <v/>
      </c>
      <c r="K80" s="20" t="str">
        <f>IF(J80&lt;&gt;L80,"to","")</f>
        <v/>
      </c>
      <c r="L80" s="21" t="str">
        <f>IF(OR(AND(ese="",esdev=""),AND(cse="",csdev="")),"",IF(cmean="","",IF(rm="N/A","N/A",rm +(TINV((100-ci)/100,egfollow+cgfollow-2)*rm*SQRT(IF(ese&gt;0,ese,IF(esdev&gt;0,esdev/SQRT(egfollow),))^2/meg^2 + IF(cse&gt;0,cse,IF(csdev&gt;0,csdev/SQRT(cgfollow),))^2/mcg^2)))))</f>
        <v/>
      </c>
      <c r="M80" s="141" t="str">
        <f>IF(OR(AND(ese="",esdev=""),AND(cse="",csdev="")),"",IF(cmean="","",md -(TINV((100-ci)/100,egfollow+cgfollow-2)*SQRT(IF(ese&gt;0,ese,IF(esdev&gt;0,esdev/SQRT(egfollow),))^2 + IF(cse&gt;0,cse,IF(csdev&gt;0,csdev/SQRT(cgfollow),))^2))))</f>
        <v/>
      </c>
      <c r="N80" s="20" t="str">
        <f>IF(M80&lt;&gt;O80,"to","")</f>
        <v/>
      </c>
      <c r="O80" s="19" t="str">
        <f>IF(OR(AND(ese="",esdev=""),AND(cse="",csdev="")),"",IF(cmean="","",md +(TINV((100-ci)/100,egfollow+cgfollow-2)*SQRT(IF(ese&gt;0,ese,IF(esdev&gt;0,esdev/SQRT(egfollow),))^2 + IF(cse&gt;0,cse,IF(csdev&gt;0,csdev/SQRT(cgfollow),))^2))))</f>
        <v/>
      </c>
      <c r="P80" s="405"/>
      <c r="Q80" s="406"/>
      <c r="R80" s="407"/>
    </row>
    <row r="81" spans="1:18" ht="14.25" customHeight="1" thickBot="1" x14ac:dyDescent="0.2">
      <c r="A81" s="332" t="s">
        <v>76</v>
      </c>
      <c r="B81" s="333"/>
      <c r="C81" s="333"/>
      <c r="D81" s="333"/>
      <c r="E81" s="333"/>
      <c r="F81" s="333"/>
      <c r="G81" s="333"/>
      <c r="H81" s="333"/>
      <c r="I81" s="333"/>
      <c r="J81" s="333"/>
      <c r="K81" s="333"/>
      <c r="L81" s="333"/>
      <c r="M81" s="333"/>
      <c r="N81" s="333"/>
      <c r="O81" s="333"/>
      <c r="P81" s="333"/>
      <c r="Q81" s="333"/>
      <c r="R81" s="334"/>
    </row>
    <row r="82" spans="1:18" ht="15" customHeight="1" x14ac:dyDescent="0.15">
      <c r="A82" s="323"/>
      <c r="B82" s="324"/>
      <c r="C82" s="324"/>
      <c r="D82" s="324"/>
      <c r="E82" s="324"/>
      <c r="F82" s="324"/>
      <c r="G82" s="324"/>
      <c r="H82" s="324"/>
      <c r="I82" s="324"/>
      <c r="J82" s="324"/>
      <c r="K82" s="324"/>
      <c r="L82" s="324"/>
      <c r="M82" s="324"/>
      <c r="N82" s="324"/>
      <c r="O82" s="324"/>
      <c r="P82" s="324"/>
      <c r="Q82" s="324"/>
      <c r="R82" s="325"/>
    </row>
    <row r="83" spans="1:18" ht="15" customHeight="1" x14ac:dyDescent="0.15">
      <c r="A83" s="326"/>
      <c r="B83" s="327"/>
      <c r="C83" s="327"/>
      <c r="D83" s="327"/>
      <c r="E83" s="327"/>
      <c r="F83" s="327"/>
      <c r="G83" s="327"/>
      <c r="H83" s="327"/>
      <c r="I83" s="327"/>
      <c r="J83" s="327"/>
      <c r="K83" s="327"/>
      <c r="L83" s="327"/>
      <c r="M83" s="327"/>
      <c r="N83" s="327"/>
      <c r="O83" s="327"/>
      <c r="P83" s="327"/>
      <c r="Q83" s="327"/>
      <c r="R83" s="328"/>
    </row>
    <row r="84" spans="1:18" ht="15" customHeight="1" thickBot="1" x14ac:dyDescent="0.2">
      <c r="A84" s="329"/>
      <c r="B84" s="330"/>
      <c r="C84" s="330"/>
      <c r="D84" s="330"/>
      <c r="E84" s="330"/>
      <c r="F84" s="330"/>
      <c r="G84" s="330"/>
      <c r="H84" s="330"/>
      <c r="I84" s="330"/>
      <c r="J84" s="330"/>
      <c r="K84" s="330"/>
      <c r="L84" s="330"/>
      <c r="M84" s="330"/>
      <c r="N84" s="330"/>
      <c r="O84" s="330"/>
      <c r="P84" s="330"/>
      <c r="Q84" s="330"/>
      <c r="R84" s="331"/>
    </row>
    <row r="85" spans="1:18" ht="14.25" customHeight="1" thickBot="1" x14ac:dyDescent="0.2">
      <c r="A85" s="332" t="s">
        <v>10</v>
      </c>
      <c r="B85" s="333"/>
      <c r="C85" s="333"/>
      <c r="D85" s="333"/>
      <c r="E85" s="333"/>
      <c r="F85" s="333"/>
      <c r="G85" s="333"/>
      <c r="H85" s="333"/>
      <c r="I85" s="333"/>
      <c r="J85" s="333"/>
      <c r="K85" s="333"/>
      <c r="L85" s="333"/>
      <c r="M85" s="333"/>
      <c r="N85" s="333"/>
      <c r="O85" s="333"/>
      <c r="P85" s="333"/>
      <c r="Q85" s="333"/>
      <c r="R85" s="334"/>
    </row>
    <row r="86" spans="1:18" s="10" customFormat="1" ht="6" customHeight="1" x14ac:dyDescent="0.15">
      <c r="A86" s="129"/>
      <c r="B86" s="9"/>
      <c r="C86" s="9"/>
      <c r="D86" s="9"/>
      <c r="E86" s="9"/>
      <c r="F86" s="9"/>
      <c r="G86" s="9"/>
      <c r="H86" s="9"/>
      <c r="I86" s="9"/>
      <c r="J86" s="9"/>
      <c r="K86" s="9"/>
      <c r="L86" s="9"/>
      <c r="M86" s="9"/>
      <c r="N86" s="9"/>
      <c r="O86" s="9"/>
      <c r="P86" s="9"/>
      <c r="Q86" s="9"/>
      <c r="R86" s="8"/>
    </row>
    <row r="87" spans="1:18" s="10" customFormat="1" ht="12.75" customHeight="1" x14ac:dyDescent="0.15">
      <c r="A87" s="130"/>
      <c r="B87" s="11"/>
      <c r="C87" s="17" t="s">
        <v>9</v>
      </c>
      <c r="D87" s="268"/>
      <c r="E87" s="268"/>
      <c r="F87" s="14"/>
      <c r="G87" s="16"/>
      <c r="I87" s="17" t="s">
        <v>8</v>
      </c>
      <c r="J87" s="268"/>
      <c r="K87" s="268"/>
      <c r="L87" s="14"/>
      <c r="M87" s="16"/>
      <c r="N87" s="15"/>
      <c r="O87" s="17" t="s">
        <v>7</v>
      </c>
      <c r="P87" s="268"/>
      <c r="Q87" s="268"/>
      <c r="R87" s="12"/>
    </row>
    <row r="88" spans="1:18" s="10" customFormat="1" ht="6" customHeight="1" x14ac:dyDescent="0.15">
      <c r="A88" s="130"/>
      <c r="B88" s="11"/>
      <c r="C88" s="17"/>
      <c r="D88" s="16"/>
      <c r="E88" s="15"/>
      <c r="F88" s="14"/>
      <c r="G88" s="16"/>
      <c r="H88" s="15"/>
      <c r="I88" s="14"/>
      <c r="J88" s="16"/>
      <c r="K88" s="15"/>
      <c r="L88" s="14"/>
      <c r="M88" s="16"/>
      <c r="N88" s="15"/>
      <c r="O88" s="14"/>
      <c r="P88" s="13"/>
      <c r="Q88" s="13"/>
      <c r="R88" s="12"/>
    </row>
    <row r="89" spans="1:18" ht="14.25" customHeight="1" x14ac:dyDescent="0.15">
      <c r="A89" s="394" t="s">
        <v>6</v>
      </c>
      <c r="B89" s="395"/>
      <c r="C89" s="395"/>
      <c r="D89" s="395"/>
      <c r="E89" s="395"/>
      <c r="F89" s="395"/>
      <c r="G89" s="395"/>
      <c r="H89" s="395"/>
      <c r="I89" s="395"/>
      <c r="J89" s="395"/>
      <c r="K89" s="395"/>
      <c r="L89" s="395"/>
      <c r="M89" s="395"/>
      <c r="N89" s="395"/>
      <c r="O89" s="395"/>
      <c r="P89" s="395"/>
      <c r="Q89" s="395"/>
      <c r="R89" s="396"/>
    </row>
    <row r="90" spans="1:18" s="7" customFormat="1" ht="15" customHeight="1" x14ac:dyDescent="0.15">
      <c r="A90" s="353" t="s">
        <v>127</v>
      </c>
      <c r="B90" s="354"/>
      <c r="C90" s="354"/>
      <c r="D90" s="354"/>
      <c r="E90" s="354"/>
      <c r="F90" s="354"/>
      <c r="G90" s="354"/>
      <c r="H90" s="354"/>
      <c r="I90" s="354"/>
      <c r="J90" s="354"/>
      <c r="K90" s="354"/>
      <c r="L90" s="354"/>
      <c r="M90" s="354"/>
      <c r="N90" s="354"/>
      <c r="O90" s="354"/>
      <c r="P90" s="354"/>
      <c r="Q90" s="354"/>
      <c r="R90" s="355"/>
    </row>
    <row r="91" spans="1:18" s="7" customFormat="1" ht="15" customHeight="1" x14ac:dyDescent="0.15">
      <c r="A91" s="356"/>
      <c r="B91" s="357"/>
      <c r="C91" s="357"/>
      <c r="D91" s="357"/>
      <c r="E91" s="357"/>
      <c r="F91" s="357"/>
      <c r="G91" s="357"/>
      <c r="H91" s="357"/>
      <c r="I91" s="357"/>
      <c r="J91" s="357"/>
      <c r="K91" s="357"/>
      <c r="L91" s="357"/>
      <c r="M91" s="357"/>
      <c r="N91" s="357"/>
      <c r="O91" s="357"/>
      <c r="P91" s="357"/>
      <c r="Q91" s="357"/>
      <c r="R91" s="358"/>
    </row>
    <row r="92" spans="1:18" s="7" customFormat="1" ht="15" customHeight="1" x14ac:dyDescent="0.15">
      <c r="A92" s="294"/>
      <c r="B92" s="295"/>
      <c r="C92" s="295"/>
      <c r="D92" s="295"/>
      <c r="E92" s="295"/>
      <c r="F92" s="295"/>
      <c r="G92" s="295"/>
      <c r="H92" s="295"/>
      <c r="I92" s="295"/>
      <c r="J92" s="295"/>
      <c r="K92" s="295"/>
      <c r="L92" s="295"/>
      <c r="M92" s="295"/>
      <c r="N92" s="295"/>
      <c r="O92" s="295"/>
      <c r="P92" s="295"/>
      <c r="Q92" s="295"/>
      <c r="R92" s="296"/>
    </row>
    <row r="93" spans="1:18" s="7" customFormat="1" ht="15" customHeight="1" x14ac:dyDescent="0.15">
      <c r="A93" s="294"/>
      <c r="B93" s="295"/>
      <c r="C93" s="295"/>
      <c r="D93" s="295"/>
      <c r="E93" s="295"/>
      <c r="F93" s="295"/>
      <c r="G93" s="295"/>
      <c r="H93" s="295"/>
      <c r="I93" s="295"/>
      <c r="J93" s="295"/>
      <c r="K93" s="295"/>
      <c r="L93" s="295"/>
      <c r="M93" s="295"/>
      <c r="N93" s="295"/>
      <c r="O93" s="295"/>
      <c r="P93" s="295"/>
      <c r="Q93" s="295"/>
      <c r="R93" s="296"/>
    </row>
    <row r="94" spans="1:18" s="7" customFormat="1" ht="15" customHeight="1" x14ac:dyDescent="0.15">
      <c r="A94" s="306"/>
      <c r="B94" s="307"/>
      <c r="C94" s="307"/>
      <c r="D94" s="307"/>
      <c r="E94" s="307"/>
      <c r="F94" s="307"/>
      <c r="G94" s="307"/>
      <c r="H94" s="307"/>
      <c r="I94" s="307"/>
      <c r="J94" s="307"/>
      <c r="K94" s="307"/>
      <c r="L94" s="307"/>
      <c r="M94" s="307"/>
      <c r="N94" s="307"/>
      <c r="O94" s="307"/>
      <c r="P94" s="307"/>
      <c r="Q94" s="307"/>
      <c r="R94" s="308"/>
    </row>
    <row r="95" spans="1:18" s="7" customFormat="1" ht="15" customHeight="1" x14ac:dyDescent="0.15">
      <c r="A95" s="353" t="s">
        <v>134</v>
      </c>
      <c r="B95" s="354"/>
      <c r="C95" s="354"/>
      <c r="D95" s="354"/>
      <c r="E95" s="354"/>
      <c r="F95" s="354"/>
      <c r="G95" s="354"/>
      <c r="H95" s="354"/>
      <c r="I95" s="354"/>
      <c r="J95" s="354"/>
      <c r="K95" s="354"/>
      <c r="L95" s="354"/>
      <c r="M95" s="354"/>
      <c r="N95" s="354"/>
      <c r="O95" s="354"/>
      <c r="P95" s="354"/>
      <c r="Q95" s="354"/>
      <c r="R95" s="355"/>
    </row>
    <row r="96" spans="1:18" s="7" customFormat="1" ht="15" customHeight="1" x14ac:dyDescent="0.15">
      <c r="A96" s="356"/>
      <c r="B96" s="357"/>
      <c r="C96" s="357"/>
      <c r="D96" s="357"/>
      <c r="E96" s="357"/>
      <c r="F96" s="357"/>
      <c r="G96" s="357"/>
      <c r="H96" s="357"/>
      <c r="I96" s="357"/>
      <c r="J96" s="357"/>
      <c r="K96" s="357"/>
      <c r="L96" s="357"/>
      <c r="M96" s="357"/>
      <c r="N96" s="357"/>
      <c r="O96" s="357"/>
      <c r="P96" s="357"/>
      <c r="Q96" s="357"/>
      <c r="R96" s="358"/>
    </row>
    <row r="97" spans="1:18" s="7" customFormat="1" ht="15" customHeight="1" x14ac:dyDescent="0.15">
      <c r="A97" s="294"/>
      <c r="B97" s="295"/>
      <c r="C97" s="295"/>
      <c r="D97" s="295"/>
      <c r="E97" s="295"/>
      <c r="F97" s="295"/>
      <c r="G97" s="295"/>
      <c r="H97" s="295"/>
      <c r="I97" s="295"/>
      <c r="J97" s="295"/>
      <c r="K97" s="295"/>
      <c r="L97" s="295"/>
      <c r="M97" s="295"/>
      <c r="N97" s="295"/>
      <c r="O97" s="295"/>
      <c r="P97" s="295"/>
      <c r="Q97" s="295"/>
      <c r="R97" s="296"/>
    </row>
    <row r="98" spans="1:18" s="7" customFormat="1" ht="15" customHeight="1" x14ac:dyDescent="0.15">
      <c r="A98" s="294"/>
      <c r="B98" s="295"/>
      <c r="C98" s="295"/>
      <c r="D98" s="295"/>
      <c r="E98" s="295"/>
      <c r="F98" s="295"/>
      <c r="G98" s="295"/>
      <c r="H98" s="295"/>
      <c r="I98" s="295"/>
      <c r="J98" s="295"/>
      <c r="K98" s="295"/>
      <c r="L98" s="295"/>
      <c r="M98" s="295"/>
      <c r="N98" s="295"/>
      <c r="O98" s="295"/>
      <c r="P98" s="295"/>
      <c r="Q98" s="295"/>
      <c r="R98" s="296"/>
    </row>
    <row r="99" spans="1:18" s="7" customFormat="1" ht="15" customHeight="1" x14ac:dyDescent="0.15">
      <c r="A99" s="306"/>
      <c r="B99" s="307"/>
      <c r="C99" s="307"/>
      <c r="D99" s="307"/>
      <c r="E99" s="307"/>
      <c r="F99" s="307"/>
      <c r="G99" s="307"/>
      <c r="H99" s="307"/>
      <c r="I99" s="307"/>
      <c r="J99" s="307"/>
      <c r="K99" s="307"/>
      <c r="L99" s="307"/>
      <c r="M99" s="307"/>
      <c r="N99" s="307"/>
      <c r="O99" s="307"/>
      <c r="P99" s="307"/>
      <c r="Q99" s="307"/>
      <c r="R99" s="308"/>
    </row>
    <row r="100" spans="1:18" s="7" customFormat="1" ht="14" customHeight="1" x14ac:dyDescent="0.15">
      <c r="A100" s="353" t="s">
        <v>135</v>
      </c>
      <c r="B100" s="354"/>
      <c r="C100" s="354"/>
      <c r="D100" s="354"/>
      <c r="E100" s="354"/>
      <c r="F100" s="354"/>
      <c r="G100" s="354"/>
      <c r="H100" s="354"/>
      <c r="I100" s="354"/>
      <c r="J100" s="354"/>
      <c r="K100" s="354"/>
      <c r="L100" s="354"/>
      <c r="M100" s="354"/>
      <c r="N100" s="354"/>
      <c r="O100" s="354"/>
      <c r="P100" s="354"/>
      <c r="Q100" s="354"/>
      <c r="R100" s="355"/>
    </row>
    <row r="101" spans="1:18" s="7" customFormat="1" ht="14" customHeight="1" x14ac:dyDescent="0.15">
      <c r="A101" s="356"/>
      <c r="B101" s="357"/>
      <c r="C101" s="357"/>
      <c r="D101" s="357"/>
      <c r="E101" s="357"/>
      <c r="F101" s="357"/>
      <c r="G101" s="357"/>
      <c r="H101" s="357"/>
      <c r="I101" s="357"/>
      <c r="J101" s="357"/>
      <c r="K101" s="357"/>
      <c r="L101" s="357"/>
      <c r="M101" s="357"/>
      <c r="N101" s="357"/>
      <c r="O101" s="357"/>
      <c r="P101" s="357"/>
      <c r="Q101" s="357"/>
      <c r="R101" s="358"/>
    </row>
    <row r="102" spans="1:18" s="7" customFormat="1" ht="15" customHeight="1" x14ac:dyDescent="0.15">
      <c r="A102" s="366"/>
      <c r="B102" s="367"/>
      <c r="C102" s="367"/>
      <c r="D102" s="367"/>
      <c r="E102" s="367"/>
      <c r="F102" s="367"/>
      <c r="G102" s="367"/>
      <c r="H102" s="367"/>
      <c r="I102" s="367"/>
      <c r="J102" s="367"/>
      <c r="K102" s="367"/>
      <c r="L102" s="367"/>
      <c r="M102" s="367"/>
      <c r="N102" s="367"/>
      <c r="O102" s="367"/>
      <c r="P102" s="367"/>
      <c r="Q102" s="367"/>
      <c r="R102" s="368"/>
    </row>
    <row r="103" spans="1:18" s="7" customFormat="1" ht="15" customHeight="1" x14ac:dyDescent="0.15">
      <c r="A103" s="366"/>
      <c r="B103" s="367"/>
      <c r="C103" s="367"/>
      <c r="D103" s="367"/>
      <c r="E103" s="367"/>
      <c r="F103" s="367"/>
      <c r="G103" s="367"/>
      <c r="H103" s="367"/>
      <c r="I103" s="367"/>
      <c r="J103" s="367"/>
      <c r="K103" s="367"/>
      <c r="L103" s="367"/>
      <c r="M103" s="367"/>
      <c r="N103" s="367"/>
      <c r="O103" s="367"/>
      <c r="P103" s="367"/>
      <c r="Q103" s="367"/>
      <c r="R103" s="368"/>
    </row>
    <row r="104" spans="1:18" s="7" customFormat="1" ht="15" customHeight="1" x14ac:dyDescent="0.15">
      <c r="A104" s="369"/>
      <c r="B104" s="370"/>
      <c r="C104" s="370"/>
      <c r="D104" s="370"/>
      <c r="E104" s="370"/>
      <c r="F104" s="370"/>
      <c r="G104" s="370"/>
      <c r="H104" s="370"/>
      <c r="I104" s="370"/>
      <c r="J104" s="370"/>
      <c r="K104" s="370"/>
      <c r="L104" s="370"/>
      <c r="M104" s="370"/>
      <c r="N104" s="370"/>
      <c r="O104" s="370"/>
      <c r="P104" s="370"/>
      <c r="Q104" s="370"/>
      <c r="R104" s="371"/>
    </row>
    <row r="105" spans="1:18" s="7" customFormat="1" ht="15" customHeight="1" x14ac:dyDescent="0.15">
      <c r="A105" s="435" t="s">
        <v>121</v>
      </c>
      <c r="B105" s="436"/>
      <c r="C105" s="436"/>
      <c r="D105" s="436"/>
      <c r="E105" s="436"/>
      <c r="F105" s="436"/>
      <c r="G105" s="436"/>
      <c r="H105" s="436"/>
      <c r="I105" s="436"/>
      <c r="J105" s="436"/>
      <c r="K105" s="436"/>
      <c r="L105" s="436"/>
      <c r="M105" s="436"/>
      <c r="N105" s="436"/>
      <c r="O105" s="436"/>
      <c r="P105" s="436"/>
      <c r="Q105" s="436"/>
      <c r="R105" s="437"/>
    </row>
    <row r="106" spans="1:18" s="7" customFormat="1" ht="15" customHeight="1" x14ac:dyDescent="0.15">
      <c r="A106" s="438"/>
      <c r="B106" s="439"/>
      <c r="C106" s="439"/>
      <c r="D106" s="439"/>
      <c r="E106" s="439"/>
      <c r="F106" s="439"/>
      <c r="G106" s="439"/>
      <c r="H106" s="439"/>
      <c r="I106" s="439"/>
      <c r="J106" s="439"/>
      <c r="K106" s="439"/>
      <c r="L106" s="439"/>
      <c r="M106" s="439"/>
      <c r="N106" s="439"/>
      <c r="O106" s="439"/>
      <c r="P106" s="439"/>
      <c r="Q106" s="439"/>
      <c r="R106" s="440"/>
    </row>
    <row r="107" spans="1:18" s="7" customFormat="1" ht="15" customHeight="1" x14ac:dyDescent="0.15">
      <c r="A107" s="438"/>
      <c r="B107" s="439"/>
      <c r="C107" s="439"/>
      <c r="D107" s="439"/>
      <c r="E107" s="439"/>
      <c r="F107" s="439"/>
      <c r="G107" s="439"/>
      <c r="H107" s="439"/>
      <c r="I107" s="439"/>
      <c r="J107" s="439"/>
      <c r="K107" s="439"/>
      <c r="L107" s="439"/>
      <c r="M107" s="439"/>
      <c r="N107" s="439"/>
      <c r="O107" s="439"/>
      <c r="P107" s="439"/>
      <c r="Q107" s="439"/>
      <c r="R107" s="440"/>
    </row>
    <row r="108" spans="1:18" s="7" customFormat="1" ht="15" customHeight="1" x14ac:dyDescent="0.15">
      <c r="A108" s="294"/>
      <c r="B108" s="295"/>
      <c r="C108" s="295"/>
      <c r="D108" s="295"/>
      <c r="E108" s="295"/>
      <c r="F108" s="295"/>
      <c r="G108" s="295"/>
      <c r="H108" s="295"/>
      <c r="I108" s="295"/>
      <c r="J108" s="295"/>
      <c r="K108" s="295"/>
      <c r="L108" s="295"/>
      <c r="M108" s="295"/>
      <c r="N108" s="295"/>
      <c r="O108" s="295"/>
      <c r="P108" s="295"/>
      <c r="Q108" s="295"/>
      <c r="R108" s="296"/>
    </row>
    <row r="109" spans="1:18" s="7" customFormat="1" ht="15" customHeight="1" x14ac:dyDescent="0.15">
      <c r="A109" s="294"/>
      <c r="B109" s="295"/>
      <c r="C109" s="295"/>
      <c r="D109" s="295"/>
      <c r="E109" s="295"/>
      <c r="F109" s="295"/>
      <c r="G109" s="295"/>
      <c r="H109" s="295"/>
      <c r="I109" s="295"/>
      <c r="J109" s="295"/>
      <c r="K109" s="295"/>
      <c r="L109" s="295"/>
      <c r="M109" s="295"/>
      <c r="N109" s="295"/>
      <c r="O109" s="295"/>
      <c r="P109" s="295"/>
      <c r="Q109" s="295"/>
      <c r="R109" s="296"/>
    </row>
    <row r="110" spans="1:18" s="7" customFormat="1" ht="15" customHeight="1" x14ac:dyDescent="0.15">
      <c r="A110" s="306"/>
      <c r="B110" s="307"/>
      <c r="C110" s="307"/>
      <c r="D110" s="307"/>
      <c r="E110" s="307"/>
      <c r="F110" s="307"/>
      <c r="G110" s="307"/>
      <c r="H110" s="307"/>
      <c r="I110" s="307"/>
      <c r="J110" s="307"/>
      <c r="K110" s="307"/>
      <c r="L110" s="307"/>
      <c r="M110" s="307"/>
      <c r="N110" s="307"/>
      <c r="O110" s="307"/>
      <c r="P110" s="307"/>
      <c r="Q110" s="307"/>
      <c r="R110" s="308"/>
    </row>
    <row r="111" spans="1:18" s="7" customFormat="1" ht="15" customHeight="1" x14ac:dyDescent="0.15">
      <c r="A111" s="353" t="s">
        <v>118</v>
      </c>
      <c r="B111" s="354"/>
      <c r="C111" s="354"/>
      <c r="D111" s="354"/>
      <c r="E111" s="354"/>
      <c r="F111" s="354"/>
      <c r="G111" s="354"/>
      <c r="H111" s="354"/>
      <c r="I111" s="354"/>
      <c r="J111" s="354"/>
      <c r="K111" s="354"/>
      <c r="L111" s="354"/>
      <c r="M111" s="354"/>
      <c r="N111" s="354"/>
      <c r="O111" s="354"/>
      <c r="P111" s="354"/>
      <c r="Q111" s="354"/>
      <c r="R111" s="355"/>
    </row>
    <row r="112" spans="1:18" s="7" customFormat="1" ht="15" customHeight="1" x14ac:dyDescent="0.15">
      <c r="A112" s="356"/>
      <c r="B112" s="357"/>
      <c r="C112" s="357"/>
      <c r="D112" s="357"/>
      <c r="E112" s="357"/>
      <c r="F112" s="357"/>
      <c r="G112" s="357"/>
      <c r="H112" s="357"/>
      <c r="I112" s="357"/>
      <c r="J112" s="357"/>
      <c r="K112" s="357"/>
      <c r="L112" s="357"/>
      <c r="M112" s="357"/>
      <c r="N112" s="357"/>
      <c r="O112" s="357"/>
      <c r="P112" s="357"/>
      <c r="Q112" s="357"/>
      <c r="R112" s="358"/>
    </row>
    <row r="113" spans="1:18" s="7" customFormat="1" ht="15" customHeight="1" x14ac:dyDescent="0.15">
      <c r="A113" s="294"/>
      <c r="B113" s="295"/>
      <c r="C113" s="295"/>
      <c r="D113" s="295"/>
      <c r="E113" s="295"/>
      <c r="F113" s="295"/>
      <c r="G113" s="295"/>
      <c r="H113" s="295"/>
      <c r="I113" s="295"/>
      <c r="J113" s="295"/>
      <c r="K113" s="295"/>
      <c r="L113" s="295"/>
      <c r="M113" s="295"/>
      <c r="N113" s="295"/>
      <c r="O113" s="295"/>
      <c r="P113" s="295"/>
      <c r="Q113" s="295"/>
      <c r="R113" s="296"/>
    </row>
    <row r="114" spans="1:18" ht="15" customHeight="1" x14ac:dyDescent="0.15">
      <c r="A114" s="294"/>
      <c r="B114" s="295"/>
      <c r="C114" s="295"/>
      <c r="D114" s="295"/>
      <c r="E114" s="295"/>
      <c r="F114" s="295"/>
      <c r="G114" s="295"/>
      <c r="H114" s="295"/>
      <c r="I114" s="295"/>
      <c r="J114" s="295"/>
      <c r="K114" s="295"/>
      <c r="L114" s="295"/>
      <c r="M114" s="295"/>
      <c r="N114" s="295"/>
      <c r="O114" s="295"/>
      <c r="P114" s="295"/>
      <c r="Q114" s="295"/>
      <c r="R114" s="296"/>
    </row>
    <row r="115" spans="1:18" ht="15" customHeight="1" x14ac:dyDescent="0.15">
      <c r="A115" s="306"/>
      <c r="B115" s="307"/>
      <c r="C115" s="307"/>
      <c r="D115" s="307"/>
      <c r="E115" s="307"/>
      <c r="F115" s="307"/>
      <c r="G115" s="307"/>
      <c r="H115" s="307"/>
      <c r="I115" s="307"/>
      <c r="J115" s="307"/>
      <c r="K115" s="307"/>
      <c r="L115" s="307"/>
      <c r="M115" s="307"/>
      <c r="N115" s="307"/>
      <c r="O115" s="307"/>
      <c r="P115" s="307"/>
      <c r="Q115" s="307"/>
      <c r="R115" s="308"/>
    </row>
    <row r="116" spans="1:18" ht="15" customHeight="1" x14ac:dyDescent="0.15">
      <c r="A116" s="432" t="s">
        <v>107</v>
      </c>
      <c r="B116" s="433"/>
      <c r="C116" s="433"/>
      <c r="D116" s="433"/>
      <c r="E116" s="433"/>
      <c r="F116" s="433"/>
      <c r="G116" s="433"/>
      <c r="H116" s="433"/>
      <c r="I116" s="433"/>
      <c r="J116" s="433"/>
      <c r="K116" s="433"/>
      <c r="L116" s="433"/>
      <c r="M116" s="433"/>
      <c r="N116" s="433"/>
      <c r="O116" s="433"/>
      <c r="P116" s="433"/>
      <c r="Q116" s="433"/>
      <c r="R116" s="434"/>
    </row>
    <row r="117" spans="1:18" ht="15" customHeight="1" x14ac:dyDescent="0.15">
      <c r="A117" s="294"/>
      <c r="B117" s="295"/>
      <c r="C117" s="295"/>
      <c r="D117" s="295"/>
      <c r="E117" s="295"/>
      <c r="F117" s="295"/>
      <c r="G117" s="295"/>
      <c r="H117" s="295"/>
      <c r="I117" s="295"/>
      <c r="J117" s="295"/>
      <c r="K117" s="295"/>
      <c r="L117" s="295"/>
      <c r="M117" s="295"/>
      <c r="N117" s="295"/>
      <c r="O117" s="295"/>
      <c r="P117" s="295"/>
      <c r="Q117" s="295"/>
      <c r="R117" s="296"/>
    </row>
    <row r="118" spans="1:18" ht="15" customHeight="1" x14ac:dyDescent="0.15">
      <c r="A118" s="294"/>
      <c r="B118" s="295"/>
      <c r="C118" s="295"/>
      <c r="D118" s="295"/>
      <c r="E118" s="295"/>
      <c r="F118" s="295"/>
      <c r="G118" s="295"/>
      <c r="H118" s="295"/>
      <c r="I118" s="295"/>
      <c r="J118" s="295"/>
      <c r="K118" s="295"/>
      <c r="L118" s="295"/>
      <c r="M118" s="295"/>
      <c r="N118" s="295"/>
      <c r="O118" s="295"/>
      <c r="P118" s="295"/>
      <c r="Q118" s="295"/>
      <c r="R118" s="296"/>
    </row>
    <row r="119" spans="1:18" ht="15" customHeight="1" x14ac:dyDescent="0.15">
      <c r="A119" s="294"/>
      <c r="B119" s="295"/>
      <c r="C119" s="295"/>
      <c r="D119" s="295"/>
      <c r="E119" s="295"/>
      <c r="F119" s="295"/>
      <c r="G119" s="295"/>
      <c r="H119" s="295"/>
      <c r="I119" s="295"/>
      <c r="J119" s="295"/>
      <c r="K119" s="295"/>
      <c r="L119" s="295"/>
      <c r="M119" s="295"/>
      <c r="N119" s="295"/>
      <c r="O119" s="295"/>
      <c r="P119" s="295"/>
      <c r="Q119" s="295"/>
      <c r="R119" s="296"/>
    </row>
    <row r="120" spans="1:18" ht="15" customHeight="1" x14ac:dyDescent="0.15">
      <c r="A120" s="294"/>
      <c r="B120" s="295"/>
      <c r="C120" s="295"/>
      <c r="D120" s="295"/>
      <c r="E120" s="295"/>
      <c r="F120" s="295"/>
      <c r="G120" s="295"/>
      <c r="H120" s="295"/>
      <c r="I120" s="295"/>
      <c r="J120" s="295"/>
      <c r="K120" s="295"/>
      <c r="L120" s="295"/>
      <c r="M120" s="295"/>
      <c r="N120" s="295"/>
      <c r="O120" s="295"/>
      <c r="P120" s="295"/>
      <c r="Q120" s="295"/>
      <c r="R120" s="296"/>
    </row>
    <row r="121" spans="1:18" ht="15" customHeight="1" x14ac:dyDescent="0.15">
      <c r="A121" s="294"/>
      <c r="B121" s="295"/>
      <c r="C121" s="295"/>
      <c r="D121" s="295"/>
      <c r="E121" s="295"/>
      <c r="F121" s="295"/>
      <c r="G121" s="295"/>
      <c r="H121" s="295"/>
      <c r="I121" s="295"/>
      <c r="J121" s="295"/>
      <c r="K121" s="295"/>
      <c r="L121" s="295"/>
      <c r="M121" s="295"/>
      <c r="N121" s="295"/>
      <c r="O121" s="295"/>
      <c r="P121" s="295"/>
      <c r="Q121" s="295"/>
      <c r="R121" s="296"/>
    </row>
    <row r="122" spans="1:18" ht="15" customHeight="1" x14ac:dyDescent="0.15">
      <c r="A122" s="294"/>
      <c r="B122" s="295"/>
      <c r="C122" s="295"/>
      <c r="D122" s="295"/>
      <c r="E122" s="295"/>
      <c r="F122" s="295"/>
      <c r="G122" s="295"/>
      <c r="H122" s="295"/>
      <c r="I122" s="295"/>
      <c r="J122" s="295"/>
      <c r="K122" s="295"/>
      <c r="L122" s="295"/>
      <c r="M122" s="295"/>
      <c r="N122" s="295"/>
      <c r="O122" s="295"/>
      <c r="P122" s="295"/>
      <c r="Q122" s="295"/>
      <c r="R122" s="296"/>
    </row>
    <row r="123" spans="1:18" ht="15" customHeight="1" x14ac:dyDescent="0.15">
      <c r="A123" s="294"/>
      <c r="B123" s="295"/>
      <c r="C123" s="295"/>
      <c r="D123" s="295"/>
      <c r="E123" s="295"/>
      <c r="F123" s="295"/>
      <c r="G123" s="295"/>
      <c r="H123" s="295"/>
      <c r="I123" s="295"/>
      <c r="J123" s="295"/>
      <c r="K123" s="295"/>
      <c r="L123" s="295"/>
      <c r="M123" s="295"/>
      <c r="N123" s="295"/>
      <c r="O123" s="295"/>
      <c r="P123" s="295"/>
      <c r="Q123" s="295"/>
      <c r="R123" s="296"/>
    </row>
    <row r="124" spans="1:18" ht="15" customHeight="1" x14ac:dyDescent="0.15">
      <c r="A124" s="294"/>
      <c r="B124" s="295"/>
      <c r="C124" s="295"/>
      <c r="D124" s="295"/>
      <c r="E124" s="295"/>
      <c r="F124" s="295"/>
      <c r="G124" s="295"/>
      <c r="H124" s="295"/>
      <c r="I124" s="295"/>
      <c r="J124" s="295"/>
      <c r="K124" s="295"/>
      <c r="L124" s="295"/>
      <c r="M124" s="295"/>
      <c r="N124" s="295"/>
      <c r="O124" s="295"/>
      <c r="P124" s="295"/>
      <c r="Q124" s="295"/>
      <c r="R124" s="296"/>
    </row>
    <row r="125" spans="1:18" ht="15" customHeight="1" x14ac:dyDescent="0.15">
      <c r="A125" s="294"/>
      <c r="B125" s="295"/>
      <c r="C125" s="295"/>
      <c r="D125" s="295"/>
      <c r="E125" s="295"/>
      <c r="F125" s="295"/>
      <c r="G125" s="295"/>
      <c r="H125" s="295"/>
      <c r="I125" s="295"/>
      <c r="J125" s="295"/>
      <c r="K125" s="295"/>
      <c r="L125" s="295"/>
      <c r="M125" s="295"/>
      <c r="N125" s="295"/>
      <c r="O125" s="295"/>
      <c r="P125" s="295"/>
      <c r="Q125" s="295"/>
      <c r="R125" s="296"/>
    </row>
    <row r="126" spans="1:18" ht="15" customHeight="1" x14ac:dyDescent="0.15">
      <c r="A126" s="306"/>
      <c r="B126" s="307"/>
      <c r="C126" s="307"/>
      <c r="D126" s="307"/>
      <c r="E126" s="307"/>
      <c r="F126" s="307"/>
      <c r="G126" s="307"/>
      <c r="H126" s="307"/>
      <c r="I126" s="307"/>
      <c r="J126" s="307"/>
      <c r="K126" s="307"/>
      <c r="L126" s="307"/>
      <c r="M126" s="307"/>
      <c r="N126" s="307"/>
      <c r="O126" s="307"/>
      <c r="P126" s="307"/>
      <c r="Q126" s="307"/>
      <c r="R126" s="308"/>
    </row>
    <row r="127" spans="1:18" ht="12" customHeight="1" x14ac:dyDescent="0.15">
      <c r="A127" s="131"/>
      <c r="B127" s="132"/>
      <c r="C127" s="132"/>
      <c r="D127" s="132"/>
      <c r="E127" s="132"/>
      <c r="F127" s="132"/>
      <c r="G127" s="132"/>
      <c r="H127" s="132"/>
      <c r="I127" s="132"/>
      <c r="J127" s="132"/>
      <c r="K127" s="132"/>
      <c r="L127" s="132"/>
      <c r="M127" s="132"/>
      <c r="N127" s="132" t="s">
        <v>4</v>
      </c>
      <c r="O127" s="387" t="s">
        <v>5</v>
      </c>
      <c r="P127" s="387"/>
      <c r="Q127" s="387"/>
      <c r="R127" s="388"/>
    </row>
  </sheetData>
  <sheetProtection sheet="1" selectLockedCells="1"/>
  <mergeCells count="110">
    <mergeCell ref="I45:R47"/>
    <mergeCell ref="I49:R51"/>
    <mergeCell ref="D5:E5"/>
    <mergeCell ref="F5:G5"/>
    <mergeCell ref="H5:I5"/>
    <mergeCell ref="E6:H6"/>
    <mergeCell ref="I6:R6"/>
    <mergeCell ref="I7:R7"/>
    <mergeCell ref="I8:R8"/>
    <mergeCell ref="I12:R12"/>
    <mergeCell ref="I9:R11"/>
    <mergeCell ref="E10:H10"/>
    <mergeCell ref="B9:D13"/>
    <mergeCell ref="B6:D6"/>
    <mergeCell ref="B36:D41"/>
    <mergeCell ref="B34:D35"/>
    <mergeCell ref="E35:F35"/>
    <mergeCell ref="G35:H35"/>
    <mergeCell ref="E34:F34"/>
    <mergeCell ref="E48:H48"/>
    <mergeCell ref="F46:G46"/>
    <mergeCell ref="B42:D44"/>
    <mergeCell ref="B45:D50"/>
    <mergeCell ref="O127:R127"/>
    <mergeCell ref="J71:L71"/>
    <mergeCell ref="M71:O71"/>
    <mergeCell ref="P72:R72"/>
    <mergeCell ref="A81:R81"/>
    <mergeCell ref="A89:R89"/>
    <mergeCell ref="D71:F71"/>
    <mergeCell ref="B70:C71"/>
    <mergeCell ref="P78:R80"/>
    <mergeCell ref="P69:R71"/>
    <mergeCell ref="D69:I69"/>
    <mergeCell ref="J69:O69"/>
    <mergeCell ref="D70:F70"/>
    <mergeCell ref="G70:I70"/>
    <mergeCell ref="M70:O70"/>
    <mergeCell ref="B73:C73"/>
    <mergeCell ref="A116:R116"/>
    <mergeCell ref="A111:R112"/>
    <mergeCell ref="A105:R107"/>
    <mergeCell ref="J87:K87"/>
    <mergeCell ref="D87:E87"/>
    <mergeCell ref="I40:R40"/>
    <mergeCell ref="I36:R36"/>
    <mergeCell ref="I37:R39"/>
    <mergeCell ref="I41:R43"/>
    <mergeCell ref="A95:R96"/>
    <mergeCell ref="A117:R126"/>
    <mergeCell ref="A90:R91"/>
    <mergeCell ref="A100:R101"/>
    <mergeCell ref="A113:R115"/>
    <mergeCell ref="A92:R94"/>
    <mergeCell ref="A97:R99"/>
    <mergeCell ref="A102:R104"/>
    <mergeCell ref="A108:R110"/>
    <mergeCell ref="E41:H42"/>
    <mergeCell ref="A34:A50"/>
    <mergeCell ref="I53:R55"/>
    <mergeCell ref="B66:E66"/>
    <mergeCell ref="I52:R52"/>
    <mergeCell ref="B51:D54"/>
    <mergeCell ref="B55:D64"/>
    <mergeCell ref="G34:H34"/>
    <mergeCell ref="I62:R64"/>
    <mergeCell ref="I58:R60"/>
    <mergeCell ref="I34:R35"/>
    <mergeCell ref="B3:Q3"/>
    <mergeCell ref="A69:A80"/>
    <mergeCell ref="P87:Q87"/>
    <mergeCell ref="G71:I71"/>
    <mergeCell ref="I56:R56"/>
    <mergeCell ref="J70:L70"/>
    <mergeCell ref="A51:A64"/>
    <mergeCell ref="A82:R84"/>
    <mergeCell ref="A85:R85"/>
    <mergeCell ref="E60:H60"/>
    <mergeCell ref="E45:H45"/>
    <mergeCell ref="E51:H51"/>
    <mergeCell ref="A65:A67"/>
    <mergeCell ref="I61:R61"/>
    <mergeCell ref="J5:R5"/>
    <mergeCell ref="I57:R57"/>
    <mergeCell ref="A6:A7"/>
    <mergeCell ref="B76:C76"/>
    <mergeCell ref="I16:R18"/>
    <mergeCell ref="N23:R23"/>
    <mergeCell ref="I24:R25"/>
    <mergeCell ref="I26:R28"/>
    <mergeCell ref="I48:R48"/>
    <mergeCell ref="I44:R44"/>
    <mergeCell ref="I19:R21"/>
    <mergeCell ref="C7:D7"/>
    <mergeCell ref="E15:H15"/>
    <mergeCell ref="B8:D8"/>
    <mergeCell ref="B29:D29"/>
    <mergeCell ref="A8:A33"/>
    <mergeCell ref="I22:R22"/>
    <mergeCell ref="B14:D14"/>
    <mergeCell ref="F21:G21"/>
    <mergeCell ref="B22:D22"/>
    <mergeCell ref="I23:M23"/>
    <mergeCell ref="I13:R15"/>
    <mergeCell ref="B15:D21"/>
    <mergeCell ref="B23:D28"/>
    <mergeCell ref="E20:H20"/>
    <mergeCell ref="I29:R30"/>
    <mergeCell ref="I31:R33"/>
    <mergeCell ref="B30:D33"/>
  </mergeCells>
  <phoneticPr fontId="11" type="noConversion"/>
  <dataValidations xWindow="1054" yWindow="761" count="25">
    <dataValidation allowBlank="1" showErrorMessage="1" sqref="B8:B9 C8:D8" xr:uid="{00000000-0002-0000-0200-000000000000}"/>
    <dataValidation type="list" showInputMessage="1" showErrorMessage="1" sqref="E68" xr:uid="{00000000-0002-0000-0200-000001000000}">
      <formula1>"90,95,99"</formula1>
    </dataValidation>
    <dataValidation allowBlank="1" showErrorMessage="1" promptTitle="Assess when?" prompt="When was this research report assessed?" sqref="F5:G5" xr:uid="{00000000-0002-0000-0200-000002000000}"/>
    <dataValidation allowBlank="1" showErrorMessage="1" promptTitle="Assess by?" prompt="Who assessed this research report?  Enter initials or own self-identifier." sqref="C5" xr:uid="{00000000-0002-0000-0200-000003000000}"/>
    <dataValidation type="whole" operator="greaterThan" allowBlank="1" showErrorMessage="1" errorTitle="Invalid entry" error="Value must be a whole number greater than 20" promptTitle="Participant population" prompt="Enter total number of participants enrolled in the study." sqref="F21:G21" xr:uid="{00000000-0002-0000-0200-000004000000}">
      <formula1>20</formula1>
    </dataValidation>
    <dataValidation allowBlank="1" showErrorMessage="1" promptTitle="Report occurences per..." prompt="EGO, CGO and EGO-CGO are presented per 100 persons (or person-yrs) as the default setting. If EGO or CGO is &lt;1/100, we suggest you change the default setting to 1000, 10000 etc  to make EGO and CGO &gt;1, as it's easier to read" sqref="F66" xr:uid="{00000000-0002-0000-0200-000005000000}"/>
    <dataValidation type="decimal" allowBlank="1" showErrorMessage="1" errorTitle="Invalid entry" error="Must be a number" promptTitle="Standard error" prompt="Enter either standard error (SE)  here, or standard deviation (SD) in the line above." sqref="F63:G63" xr:uid="{00000000-0002-0000-0200-000006000000}">
      <formula1>-500000</formula1>
      <formula2>500000</formula2>
    </dataValidation>
    <dataValidation type="decimal" allowBlank="1" showErrorMessage="1" errorTitle="Invalid entry" error="Must be a number" promptTitle="Mean" prompt="Enter the mean of the outcome measure for the comparison group." sqref="G61" xr:uid="{00000000-0002-0000-0200-000007000000}">
      <formula1>-500000</formula1>
      <formula2>500000</formula2>
    </dataValidation>
    <dataValidation type="decimal" allowBlank="1" showErrorMessage="1" errorTitle="Invalid entry" error="Must be a number" promptTitle="Standard deviation" prompt="Enter either standard deviation (SD) here, or standard error (SE) in the line below." sqref="F62:G62" xr:uid="{00000000-0002-0000-0200-000008000000}">
      <formula1>-500000</formula1>
      <formula2>500000</formula2>
    </dataValidation>
    <dataValidation type="decimal" allowBlank="1" showErrorMessage="1" errorTitle="Invalid entry" error="Must be a number" promptTitle="Mean" prompt="Enter the mean of the outcome measure for the exposure group." sqref="F61" xr:uid="{00000000-0002-0000-0200-000009000000}">
      <formula1>-500000</formula1>
      <formula2>500000</formula2>
    </dataValidation>
    <dataValidation allowBlank="1" showErrorMessage="1" promptTitle="Participants without outcome" prompt="Entry is optional, not used for calculations." sqref="F55:G55" xr:uid="{00000000-0002-0000-0200-00000A000000}"/>
    <dataValidation type="whole" operator="greaterThan" allowBlank="1" showErrorMessage="1" errorTitle="Invalid entry" error="Value must be a non-negative whole number and can't be greater than the total CG participants" promptTitle="CG denominator used in analyses" prompt="Comparison Group denominator is either the number of PEOPLE or the number of PERSON-YEARS used in main analyses. These could be the numbers in 'EG allocated'  or numbers completing follow-up or numbers with sufficient treatment or the equivalent p-yrs" sqref="G43" xr:uid="{00000000-0002-0000-0200-00000D000000}">
      <formula1>0</formula1>
    </dataValidation>
    <dataValidation type="whole" operator="greaterThan" allowBlank="1" showErrorMessage="1" errorTitle="Invalid entry" error="Value must be a non-negative whole number and can't be greater than the total EG participants" promptTitle="EG denominator used in analyses" prompt="Exposure Group denominator is either the number of PEOPLE or the number of PERSON-YEARS used in main analyses. These could be the numbers in 'EG allocated'  or numbers completing follow-up or numbers with sufficient treatment or the equivalent p-yrs" sqref="F43" xr:uid="{00000000-0002-0000-0200-00000E000000}">
      <formula1>0</formula1>
    </dataValidation>
    <dataValidation type="list" allowBlank="1" showInputMessage="1" showErrorMessage="1" error="Please enter yes or no_x000a_" sqref="P87:Q87" xr:uid="{00000000-0002-0000-0200-00000F000000}">
      <formula1>"yes,no,not applicable"</formula1>
    </dataValidation>
    <dataValidation type="list" allowBlank="1" showInputMessage="1" showErrorMessage="1" error="Please enter yes or no" sqref="J87" xr:uid="{00000000-0002-0000-0200-000010000000}">
      <formula1>"yes,no,not applicable"</formula1>
    </dataValidation>
    <dataValidation allowBlank="1" showErrorMessage="1" errorTitle="Invalid entry" error="Value must be a non-negative whole number and can't be greater than the total EG participants" promptTitle="People or Person-years" prompt="Enter whether denominators used in the analyses were  'people' or 'person-years'" sqref="F46:G46" xr:uid="{00000000-0002-0000-0200-000011000000}"/>
    <dataValidation allowBlank="1" showErrorMessage="1" errorTitle="Invalid entry" error="Value must be a non-negative whole number and can't be greater than the number of EG participants who completed follow-up" promptTitle="Loss to follow-up in CG" prompt="Key in if this is reported or it is possible to calculate from numbers provided. This is the percentage of people initially allocated to CG who were lost to follow-up during the study. Otherwise key in 'not reported'" sqref="G49" xr:uid="{00000000-0002-0000-0200-000012000000}"/>
    <dataValidation allowBlank="1" showErrorMessage="1" errorTitle="Invalid entry" error="Value must be a non-negative whole number and can't be greater than the number of EG participants who completed follow-up" promptTitle="Loss to follow-up in EG" prompt="Key in if this is reported or it is possible to calculate from numbers provided. This is the percentage of people initially allocated to EG who were lost to follow-up during the study. Otherwise key in 'not reported'" sqref="F49" xr:uid="{00000000-0002-0000-0200-000013000000}"/>
    <dataValidation type="list" allowBlank="1" showInputMessage="1" showErrorMessage="1" error="Please enter yes or no" sqref="D87" xr:uid="{00000000-0002-0000-0200-000014000000}">
      <formula1>"yes, no, not applicable"</formula1>
    </dataValidation>
    <dataValidation type="whole" allowBlank="1" showErrorMessage="1" errorTitle="Invalid entry" error="Value must be a positive whole number and not greater than the total participant population" promptTitle="Comparison Group (CG)" prompt="Enter the number who were allocated to the comparison group, whether or not they received it or completed follow-up." sqref="G36" xr:uid="{00000000-0002-0000-0200-000015000000}">
      <formula1>0</formula1>
      <formula2>F21</formula2>
    </dataValidation>
    <dataValidation type="whole" allowBlank="1" showErrorMessage="1" errorTitle="Invalid entry" error="Value must be a positive whole number and not greater than the total participant population" promptTitle="Exposure Group (EG)" prompt="Enter the number who were allocated to the exposure group, whether or not they received it or completed follow-up." sqref="F36" xr:uid="{00000000-0002-0000-0200-000016000000}">
      <formula1>0</formula1>
      <formula2>F21</formula2>
    </dataValidation>
    <dataValidation allowBlank="1" showInputMessage="1" showErrorMessage="1" promptTitle="Outcomes in calculator" prompt="state the Outcomes used in the calculator. If both categorical (c) and numeric (n) outcomes, list both and identify with 'c' or 'n' " sqref="B70:C71" xr:uid="{00000000-0002-0000-0200-000017000000}"/>
    <dataValidation allowBlank="1" showInputMessage="1" showErrorMessage="1" promptTitle="Study type:" prompt="state if RCT, Cohort or x-sectional study_x000d_if not RCT, state if intervention or risk factor study" sqref="B7" xr:uid="{00000000-0002-0000-0200-000018000000}"/>
    <dataValidation allowBlank="1" showErrorMessage="1" promptTitle="Publication details" prompt="Enter abbreviated publication details of study: main author, journal &amp; year of publication. _x000a_Enter full citation on Page 1 under &quot;Evidence Selected&quot;" sqref="J5:R5" xr:uid="{00000000-0002-0000-0200-000019000000}"/>
    <dataValidation allowBlank="1" showErrorMessage="1" promptTitle="Study type:" prompt="state if RCT, Cohort or x-sectional study_x000d_if not RCT, state if intervention or risk factor study" sqref="C7:D7" xr:uid="{00000000-0002-0000-0200-00001A000000}"/>
  </dataValidations>
  <pageMargins left="0.70866141732283472" right="0.59055118110236227" top="0.74803149606299213" bottom="0.55118110236220474" header="0.31496062992125984" footer="0.31496062992125984"/>
  <pageSetup paperSize="9" scale="81" fitToHeight="0" orientation="landscape" r:id="rId1"/>
  <headerFooter>
    <oddFooter xml:space="preserve">&amp;L&amp;8&amp;F, &amp;A
&amp;D&amp;R&amp;8
Downloadable from  www.epiq.co.nz
Copyright © 2004 Rod Jackson, University of Auckland&amp;11 </oddFooter>
  </headerFooter>
  <rowBreaks count="2" manualBreakCount="2">
    <brk id="33" max="16383" man="1"/>
    <brk id="67"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E16"/>
  <sheetViews>
    <sheetView workbookViewId="0">
      <selection activeCell="B3" sqref="B3"/>
    </sheetView>
  </sheetViews>
  <sheetFormatPr baseColWidth="10" defaultColWidth="8.83203125" defaultRowHeight="15" x14ac:dyDescent="0.2"/>
  <cols>
    <col min="1" max="4" width="28.6640625" style="3" customWidth="1"/>
    <col min="5" max="16384" width="8.83203125" style="3"/>
  </cols>
  <sheetData>
    <row r="1" spans="1:5" ht="20" x14ac:dyDescent="0.2">
      <c r="A1" s="482" t="s">
        <v>59</v>
      </c>
      <c r="B1" s="227"/>
      <c r="C1" s="227"/>
      <c r="D1" s="483"/>
    </row>
    <row r="2" spans="1:5" ht="16" x14ac:dyDescent="0.2">
      <c r="A2" s="484" t="s">
        <v>58</v>
      </c>
      <c r="B2" s="485"/>
      <c r="C2" s="485"/>
      <c r="D2" s="486"/>
    </row>
    <row r="3" spans="1:5" ht="17" x14ac:dyDescent="0.2">
      <c r="A3" s="118" t="s">
        <v>0</v>
      </c>
      <c r="B3" s="120"/>
      <c r="C3" s="119" t="s">
        <v>1</v>
      </c>
      <c r="D3" s="121"/>
      <c r="E3" s="4"/>
    </row>
    <row r="4" spans="1:5" s="111" customFormat="1" ht="15" customHeight="1" x14ac:dyDescent="0.2">
      <c r="A4" s="487" t="s">
        <v>57</v>
      </c>
      <c r="B4" s="488"/>
      <c r="C4" s="488"/>
      <c r="D4" s="489"/>
    </row>
    <row r="5" spans="1:5" ht="24" customHeight="1" x14ac:dyDescent="0.2">
      <c r="A5" s="490" t="s">
        <v>56</v>
      </c>
      <c r="B5" s="491"/>
      <c r="C5" s="491"/>
      <c r="D5" s="492"/>
    </row>
    <row r="6" spans="1:5" ht="100" customHeight="1" x14ac:dyDescent="0.2">
      <c r="A6" s="493"/>
      <c r="B6" s="494"/>
      <c r="C6" s="495"/>
      <c r="D6" s="496"/>
    </row>
    <row r="7" spans="1:5" ht="53" customHeight="1" x14ac:dyDescent="0.2">
      <c r="A7" s="497" t="s">
        <v>69</v>
      </c>
      <c r="B7" s="498"/>
      <c r="C7" s="497" t="s">
        <v>70</v>
      </c>
      <c r="D7" s="498"/>
    </row>
    <row r="8" spans="1:5" ht="214" customHeight="1" x14ac:dyDescent="0.2">
      <c r="A8" s="499"/>
      <c r="B8" s="500"/>
      <c r="C8" s="499"/>
      <c r="D8" s="500"/>
    </row>
    <row r="9" spans="1:5" ht="45" customHeight="1" x14ac:dyDescent="0.2">
      <c r="A9" s="497" t="s">
        <v>71</v>
      </c>
      <c r="B9" s="498"/>
      <c r="C9" s="497" t="s">
        <v>72</v>
      </c>
      <c r="D9" s="498"/>
    </row>
    <row r="10" spans="1:5" ht="139" customHeight="1" x14ac:dyDescent="0.2">
      <c r="A10" s="499"/>
      <c r="B10" s="500"/>
      <c r="C10" s="499"/>
      <c r="D10" s="500"/>
    </row>
    <row r="11" spans="1:5" ht="16" x14ac:dyDescent="0.2">
      <c r="A11" s="502" t="s">
        <v>73</v>
      </c>
      <c r="B11" s="502"/>
      <c r="C11" s="502"/>
      <c r="D11" s="502"/>
    </row>
    <row r="12" spans="1:5" ht="131" customHeight="1" x14ac:dyDescent="0.2">
      <c r="A12" s="501"/>
      <c r="B12" s="501"/>
      <c r="C12" s="501"/>
      <c r="D12" s="501"/>
    </row>
    <row r="13" spans="1:5" ht="15" customHeight="1" x14ac:dyDescent="0.2">
      <c r="A13" s="503" t="s">
        <v>55</v>
      </c>
      <c r="B13" s="504"/>
      <c r="C13" s="504"/>
      <c r="D13" s="505"/>
    </row>
    <row r="14" spans="1:5" ht="16" x14ac:dyDescent="0.2">
      <c r="A14" s="506" t="s">
        <v>54</v>
      </c>
      <c r="B14" s="506"/>
      <c r="C14" s="506"/>
      <c r="D14" s="506"/>
    </row>
    <row r="15" spans="1:5" ht="164" customHeight="1" x14ac:dyDescent="0.2">
      <c r="A15" s="501"/>
      <c r="B15" s="501"/>
      <c r="C15" s="501"/>
      <c r="D15" s="501"/>
    </row>
    <row r="16" spans="1:5" x14ac:dyDescent="0.2">
      <c r="A16" s="6"/>
      <c r="B16" s="6"/>
      <c r="C16" s="6" t="s">
        <v>4</v>
      </c>
      <c r="D16" s="117" t="s">
        <v>5</v>
      </c>
    </row>
  </sheetData>
  <sheetProtection sheet="1" objects="1" scenarios="1" formatRows="0" selectLockedCells="1"/>
  <mergeCells count="19">
    <mergeCell ref="A15:D15"/>
    <mergeCell ref="A10:B10"/>
    <mergeCell ref="C10:D10"/>
    <mergeCell ref="A11:D11"/>
    <mergeCell ref="A12:D12"/>
    <mergeCell ref="A13:D13"/>
    <mergeCell ref="A14:D14"/>
    <mergeCell ref="A7:B7"/>
    <mergeCell ref="C7:D7"/>
    <mergeCell ref="A8:B8"/>
    <mergeCell ref="C8:D8"/>
    <mergeCell ref="A9:B9"/>
    <mergeCell ref="C9:D9"/>
    <mergeCell ref="A1:D1"/>
    <mergeCell ref="A2:D2"/>
    <mergeCell ref="A4:D4"/>
    <mergeCell ref="A5:D5"/>
    <mergeCell ref="A6:B6"/>
    <mergeCell ref="C6:D6"/>
  </mergeCells>
  <phoneticPr fontId="11" type="noConversion"/>
  <dataValidations count="1">
    <dataValidation allowBlank="1" showErrorMessage="1" promptTitle="Assess by?" prompt="Who performed this assessment?  Enter initials or own self-identifier." sqref="B3" xr:uid="{00000000-0002-0000-0300-000000000000}"/>
  </dataValidations>
  <pageMargins left="0.7" right="0.7" top="0.75" bottom="0.75" header="0.3" footer="0.3"/>
  <pageSetup paperSize="9" scale="71" fitToHeight="0"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Instructions</vt:lpstr>
      <vt:lpstr>Ask &amp; Acquire</vt:lpstr>
      <vt:lpstr>Appraise</vt:lpstr>
      <vt:lpstr>Apply</vt:lpstr>
      <vt:lpstr>Appraise!aa</vt:lpstr>
      <vt:lpstr>Appraise!bb</vt:lpstr>
      <vt:lpstr>Appraise!cc</vt:lpstr>
      <vt:lpstr>Appraise!cgall</vt:lpstr>
      <vt:lpstr>Appraise!cgfollow</vt:lpstr>
      <vt:lpstr>Appraise!ci</vt:lpstr>
      <vt:lpstr>Appraise!cmean</vt:lpstr>
      <vt:lpstr>Appraise!csdev</vt:lpstr>
      <vt:lpstr>Appraise!cse</vt:lpstr>
      <vt:lpstr>Appraise!dd</vt:lpstr>
      <vt:lpstr>Appraise!egall</vt:lpstr>
      <vt:lpstr>Appraise!egfollow</vt:lpstr>
      <vt:lpstr>Appraise!emean</vt:lpstr>
      <vt:lpstr>Appraise!esdev</vt:lpstr>
      <vt:lpstr>Appraise!ese</vt:lpstr>
      <vt:lpstr>Appraise!ittcgo</vt:lpstr>
      <vt:lpstr>Appraise!ittego</vt:lpstr>
      <vt:lpstr>Appraise!mcg</vt:lpstr>
      <vt:lpstr>Appraise!md</vt:lpstr>
      <vt:lpstr>Appraise!meg</vt:lpstr>
      <vt:lpstr>Appraise!otcgo</vt:lpstr>
      <vt:lpstr>Appraise!otego</vt:lpstr>
      <vt:lpstr>Appraise!per</vt:lpstr>
      <vt:lpstr>Apply!Print_Area</vt:lpstr>
      <vt:lpstr>Appraise!Print_Area</vt:lpstr>
      <vt:lpstr>'Ask &amp; Acquire'!Print_Area</vt:lpstr>
      <vt:lpstr>Appraise!rm</vt:lpstr>
      <vt:lpstr>Appraise!zscore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2019-04-23T03:44:42Z</cp:lastPrinted>
  <dcterms:created xsi:type="dcterms:W3CDTF">2006-09-16T00:00:00Z</dcterms:created>
  <dcterms:modified xsi:type="dcterms:W3CDTF">2019-08-16T04:38:19Z</dcterms:modified>
</cp:coreProperties>
</file>